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10.xml"/>
  <Override ContentType="application/vnd.openxmlformats-officedocument.spreadsheetml.externalLink+xml" PartName="/xl/externalLinks/externalLink11.xml"/>
  <Override ContentType="application/vnd.openxmlformats-officedocument.spreadsheetml.externalLink+xml" PartName="/xl/externalLinks/externalLink12.xml"/>
  <Override ContentType="application/vnd.openxmlformats-officedocument.spreadsheetml.externalLink+xml" PartName="/xl/externalLinks/externalLink13.xml"/>
  <Override ContentType="application/vnd.openxmlformats-officedocument.spreadsheetml.externalLink+xml" PartName="/xl/externalLinks/externalLink14.xml"/>
  <Override ContentType="application/vnd.openxmlformats-officedocument.spreadsheetml.externalLink+xml" PartName="/xl/externalLinks/externalLink15.xml"/>
  <Override ContentType="application/vnd.openxmlformats-officedocument.spreadsheetml.externalLink+xml" PartName="/xl/externalLinks/externalLink16.xml"/>
  <Override ContentType="application/vnd.openxmlformats-officedocument.spreadsheetml.externalLink+xml" PartName="/xl/externalLinks/externalLink17.xml"/>
  <Override ContentType="application/vnd.openxmlformats-officedocument.spreadsheetml.externalLink+xml" PartName="/xl/externalLinks/externalLink18.xml"/>
  <Override ContentType="application/vnd.openxmlformats-officedocument.spreadsheetml.externalLink+xml" PartName="/xl/externalLinks/externalLink19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20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8" windowHeight="10140"/>
  </bookViews>
  <sheets>
    <sheet name="2023年长寿区耕地地力保护补贴数据申报情况汇总表" sheetId="1" r:id="rId1"/>
    <sheet name="Sheet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calcPr calcId="144525"/>
</workbook>
</file>

<file path=xl/sharedStrings.xml><?xml version="1.0" encoding="utf-8"?>
<sst xmlns="http://schemas.openxmlformats.org/spreadsheetml/2006/main" count="29">
  <si>
    <t xml:space="preserve">2023年长寿区耕地地力保护补贴数据情况统计表
</t>
  </si>
  <si>
    <t>街镇</t>
  </si>
  <si>
    <t>一般农户耕地地力补贴</t>
  </si>
  <si>
    <t>种粮大户耕地地力补贴</t>
  </si>
  <si>
    <t>汇总资金（元）</t>
  </si>
  <si>
    <t>补贴户数</t>
  </si>
  <si>
    <t>补贴面积（亩）</t>
  </si>
  <si>
    <t>补贴金额（元）</t>
  </si>
  <si>
    <t>补贴金额</t>
  </si>
  <si>
    <t>菩提街道</t>
  </si>
  <si>
    <t>凤城街道</t>
  </si>
  <si>
    <t>晏家街道</t>
  </si>
  <si>
    <t>江南街道</t>
  </si>
  <si>
    <t>渡舟街道</t>
  </si>
  <si>
    <t>新市街道</t>
  </si>
  <si>
    <t>八颗街道</t>
  </si>
  <si>
    <t>长寿湖镇</t>
  </si>
  <si>
    <t>云台镇</t>
  </si>
  <si>
    <t>葛兰镇</t>
  </si>
  <si>
    <t>但渡镇</t>
  </si>
  <si>
    <t>邻封镇</t>
  </si>
  <si>
    <t>云集镇</t>
  </si>
  <si>
    <t>双龙镇</t>
  </si>
  <si>
    <t>龙河镇</t>
  </si>
  <si>
    <t>海棠镇</t>
  </si>
  <si>
    <t>石堰镇</t>
  </si>
  <si>
    <t>洪湖镇</t>
  </si>
  <si>
    <t>万顺镇</t>
  </si>
  <si>
    <t>合  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</si>
</sst>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00_ "/>
    <numFmt numFmtId="177" formatCode="0.00_ "/>
  </numFmts>
  <fonts count="23">
    <font>
      <sz val="11"/>
      <color indexed="8"/>
      <name val="宋体"/>
      <charset val="134"/>
    </font>
    <font>
      <sz val="18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indexed="63"/>
      <name val="宋体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0" fontId="2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3" fillId="0" borderId="3" xfId="1" applyFont="1" applyFill="1" applyBorder="1" applyAlignment="1">
      <alignment horizontal="center" vertical="center"/>
    </xf>
    <xf numFmtId="176" fontId="3" fillId="0" borderId="2" xfId="1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</cellXfs>
  <cellStyles count="50">
    <cellStyle name="常规" xfId="0" builtinId="0"/>
    <cellStyle name="常规 2 25" xfId="1"/>
    <cellStyle name="千位分隔" xfId="2" builtinId="3"/>
    <cellStyle name="货币" xfId="3" builtinId="4"/>
    <cellStyle name="千位分隔[0]" xfId="4" builtinId="6"/>
    <cellStyle name="强调文字颜色 4" xfId="5"/>
    <cellStyle name="百分比" xfId="6" builtinId="5"/>
    <cellStyle name="货币[0]" xfId="7" builtinId="7"/>
    <cellStyle name="标题" xfId="8"/>
    <cellStyle name="20% - 强调文字颜色 3" xfId="9"/>
    <cellStyle name="输入" xfId="10"/>
    <cellStyle name="差" xfId="11"/>
    <cellStyle name="40% - 强调文字颜色 3" xfId="12"/>
    <cellStyle name="60% - 强调文字颜色 3" xfId="13"/>
    <cellStyle name="超链接" xfId="14" builtinId="8"/>
    <cellStyle name="已访问的超链接" xfId="15" builtinId="9"/>
    <cellStyle name="注释" xfId="16"/>
    <cellStyle name="警告文本" xfId="17"/>
    <cellStyle name="标题 4" xfId="18"/>
    <cellStyle name="60% - 强调文字颜色 2" xfId="19"/>
    <cellStyle name="解释性文本" xfId="20"/>
    <cellStyle name="标题 1" xfId="21"/>
    <cellStyle name="标题 2" xfId="22"/>
    <cellStyle name="标题 3" xfId="23"/>
    <cellStyle name="60% - 强调文字颜色 1" xfId="24"/>
    <cellStyle name="输出" xfId="25"/>
    <cellStyle name="60% - 强调文字颜色 4" xfId="26"/>
    <cellStyle name="计算" xfId="27"/>
    <cellStyle name="检查单元格" xfId="28"/>
    <cellStyle name="链接单元格" xfId="29"/>
    <cellStyle name="强调文字颜色 2" xfId="30"/>
    <cellStyle name="20% - 强调文字颜色 6" xfId="31"/>
    <cellStyle name="汇总" xfId="32"/>
    <cellStyle name="好" xfId="33"/>
    <cellStyle name="适中" xfId="34"/>
    <cellStyle name="强调文字颜色 1" xfId="35"/>
    <cellStyle name="20% - 强调文字颜色 5" xfId="36"/>
    <cellStyle name="20% - 强调文字颜色 1" xfId="37"/>
    <cellStyle name="40% - 强调文字颜色 1" xfId="38"/>
    <cellStyle name="20% - 强调文字颜色 2" xfId="39"/>
    <cellStyle name="40% - 强调文字颜色 2" xfId="40"/>
    <cellStyle name="强调文字颜色 3" xfId="41"/>
    <cellStyle name="20% - 强调文字颜色 4" xfId="42"/>
    <cellStyle name="40% - 强调文字颜色 4" xfId="43"/>
    <cellStyle name="强调文字颜色 5" xfId="44"/>
    <cellStyle name="40% - 强调文字颜色 5" xfId="45"/>
    <cellStyle name="60% - 强调文字颜色 5" xfId="46"/>
    <cellStyle name="强调文字颜色 6" xfId="47"/>
    <cellStyle name="40% - 强调文字颜色 6" xfId="48"/>
    <cellStyle name="60% - 强调文字颜色 6" xfId="49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9.xml"/><Relationship Id="rId20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7.xml"/><Relationship Id="rId18" Type="http://schemas.openxmlformats.org/officeDocument/2006/relationships/externalLink" Target="externalLinks/externalLink16.xml"/><Relationship Id="rId17" Type="http://schemas.openxmlformats.org/officeDocument/2006/relationships/externalLink" Target="externalLinks/externalLink15.xml"/><Relationship Id="rId16" Type="http://schemas.openxmlformats.org/officeDocument/2006/relationships/externalLink" Target="externalLinks/externalLink14.xml"/><Relationship Id="rId15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12.xml"/><Relationship Id="rId13" Type="http://schemas.openxmlformats.org/officeDocument/2006/relationships/externalLink" Target="externalLinks/externalLink11.xml"/><Relationship Id="rId12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.&#27743;&#21335;&#34903;&#36947;2023&#24180;&#32789;&#22320;&#22320;&#21147;&#20445;&#25252;&#34917;&#36148;&#30003;&#25253;&#26126;&#32454;&#34920;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5.&#28193;&#33311;&#34903;&#36947;2023&#24180;&#32789;&#22320;&#22320;&#21147;&#20445;&#25252;&#34917;&#36148;&#30003;&#25253;&#26126;&#32454;&#34920;20230612&#25913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8.&#38271;&#23551;&#28246;&#38215;2023&#24180;&#32789;&#22320;&#22320;&#21147;&#34917;&#36148;&#30003;&#25253;&#26126;&#32454;&#34920;&#12304;12176&#25143;42345.09&#20137;&#21547;&#22823;&#25143;&#12305;20230612&#25913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13.&#20113;&#38598;&#38215;&#65288;&#34903;&#36947;&#65289;2023&#24180;&#32789;&#22320;&#22320;&#21147;&#34917;&#36148;&#30003;&#25253;&#26126;&#32454;&#34920;0612&#25913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17.&#30707;&#22576;&#38215;2023&#24180;&#32789;&#22320;&#22320;&#21147;&#34917;&#36148;&#30003;&#25253;&#26126;&#32454;&#34920;0612&#25913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3;&#39063;&#30452;&#34917;&#26126;&#32454;2023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7.&#20843;&#39063;&#34903;&#36947;2023&#24180;&#32789;&#22320;&#22320;&#21147;&#34917;&#36148;&#30003;&#25253;&#26126;&#32454;&#34920;202306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9.&#20113;&#21488;&#38215;2023&#24180;&#24230;&#32789;&#22320;&#22320;&#21147;&#34917;&#36148;&#30003;&#25253;&#34920;202306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11.&#20294;&#28193;&#38215;2023&#24180;&#32789;&#22320;&#22320;&#21147;&#34917;&#36148;&#30003;&#25253;&#26126;&#32454;&#34920;061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14.&#21452;&#40857;&#38215;2023&#24180;&#32789;&#22320;&#22320;&#21147;&#20445;&#25252;&#34917;&#36148;&#30003;&#25253;&#26126;&#32454;&#34920;0612&#25913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19.&#19975;&#39034;&#38215;2023&#24180;&#32789;&#22320;&#22320;&#21147;&#34917;&#36148;&#30003;&#25253;&#26126;&#32454;&#34920;202306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&#20964;&#22478;&#34903;&#36947;2023&#24180;&#32789;&#22320;&#22320;&#21147;&#20445;&#25252;&#34917;&#36148;&#26126;&#32454;&#34920;20221125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16.&#28023;&#26848;&#38215;2023&#24180;&#32789;&#22320;&#22320;&#21147;&#34917;&#36148;&#30003;&#25253;&#26126;&#32454;&#34920;0613&#2591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6.&#26032;&#24066;&#34903;&#36947;2023&#24180;&#32789;&#22320;&#22320;&#21147;&#34917;&#36148;&#30003;&#25253;&#26126;&#32454;&#34920;050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0.&#33883;&#20848;&#38215;2023&#24180;&#32789;&#22320;&#22320;&#21147;&#34917;&#36148;&#30003;&#25253;&#26126;&#32454;&#34920;202302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12.&#37051;&#23553;&#38215;2023&#24180;&#32789;&#22320;&#22320;&#21147;&#34917;&#36148;&#30003;&#25253;&#27719;&#24635;&#34920;&#23450;202303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5.&#40857;&#27827;&#38215;2023&#24180;&#32789;&#22320;&#22320;&#21147;&#20445;&#25252;&#34917;&#36148;&#30003;&#25253;&#26126;&#32454;&#34920;2023022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18.&#27946;&#28246;&#38215;2023&#24180;&#32789;&#22320;&#22320;&#21147;&#20445;&#25252;&#34917;&#36148;&#30003;&#25253;&#26126;&#32454;&#34920;&#65288;20230306&#19978;&#25253;&#38145;&#23450;&#34920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1.&#33769;&#25552;&#34903;&#36947;2023&#24180;&#22320;&#21147;&#34917;&#36148;&#26126;&#32454;&#34920;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3.&#26191;&#23478;&#34903;&#36947;2023&#24180;&#32789;&#22320;&#22320;&#21147;&#20445;&#25252;&#34917;&#36148;&#30003;&#25253;&#26126;&#32454;&#34920;20230609&#2591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251">
          <cell r="G3251">
            <v>13552.051</v>
          </cell>
        </row>
        <row r="3251">
          <cell r="K3251">
            <v>1463621.51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978">
          <cell r="E7978">
            <v>37914.361644851</v>
          </cell>
        </row>
        <row r="7978">
          <cell r="J7978">
            <v>4094751.73000001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上报"/>
      <sheetName val="Sheet2"/>
      <sheetName val="底"/>
      <sheetName val="Sheet3"/>
      <sheetName val="Sheet1"/>
    </sheetNames>
    <sheetDataSet>
      <sheetData sheetId="0">
        <row r="12176">
          <cell r="H12176">
            <v>42225.0862999991</v>
          </cell>
          <cell r="I12176">
            <v>4560309.26000008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521">
          <cell r="H10521">
            <v>50720.1350000003</v>
          </cell>
          <cell r="I10521">
            <v>5477774.57999998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377">
          <cell r="G16377">
            <v>55035.2480000003</v>
          </cell>
          <cell r="H16377">
            <v>5943806.74999996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明细表202306"/>
      <sheetName val="备案表"/>
      <sheetName val="Sheet3"/>
    </sheetNames>
    <sheetDataSet>
      <sheetData sheetId="0" refreshError="1">
        <row r="11397">
          <cell r="F11397">
            <v>34509.7699999999</v>
          </cell>
        </row>
      </sheetData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明细表202306"/>
      <sheetName val="备案表"/>
      <sheetName val="Sheet3"/>
    </sheetNames>
    <sheetDataSet>
      <sheetData sheetId="0">
        <row r="11397">
          <cell r="L11397">
            <v>3727055.16000002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Sheet1"/>
    </sheetNames>
    <sheetDataSet>
      <sheetData sheetId="0">
        <row r="12329">
          <cell r="E12329">
            <v>51200.4559999996</v>
          </cell>
        </row>
        <row r="12329">
          <cell r="K12329">
            <v>5529649.34999995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895">
          <cell r="H5895">
            <v>20442.8899999998</v>
          </cell>
          <cell r="I5895">
            <v>2207832.12000001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2023年耕地地力保护补贴"/>
    </sheetNames>
    <sheetDataSet>
      <sheetData sheetId="0"/>
      <sheetData sheetId="1">
        <row r="10491">
          <cell r="J10491">
            <v>26415.6749594593</v>
          </cell>
          <cell r="K10491">
            <v>2852892.96000001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明细"/>
      <sheetName val="Sheet3"/>
    </sheetNames>
    <sheetDataSet>
      <sheetData sheetId="0"/>
      <sheetData sheetId="1">
        <row r="8456">
          <cell r="I8456">
            <v>33571.9722</v>
          </cell>
          <cell r="J8456">
            <v>3625773.15000002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3645">
          <cell r="I3645">
            <v>8445.705285</v>
          </cell>
          <cell r="J3645">
            <v>912136.299999999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统计表格"/>
      <sheetName val="Sheet1"/>
    </sheetNames>
    <sheetDataSet>
      <sheetData sheetId="0">
        <row r="7759">
          <cell r="H7759">
            <v>31011.60493296</v>
          </cell>
          <cell r="I7759">
            <v>3349252.89000001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183">
          <cell r="H7183">
            <v>26378.6799999999</v>
          </cell>
        </row>
        <row r="7183">
          <cell r="J7183">
            <v>2848897.44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7697">
          <cell r="G17697">
            <v>47030.5460000003</v>
          </cell>
          <cell r="H17697">
            <v>5079298.83000007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256">
          <cell r="E10256">
            <v>31458.4622099999</v>
          </cell>
        </row>
        <row r="10256">
          <cell r="L10256">
            <v>3397513.78999999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3067">
          <cell r="D13067">
            <v>4061613.62999998</v>
          </cell>
        </row>
        <row r="13067">
          <cell r="F13067">
            <v>37607.5329999997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23年洪湖镇耕地地力保护补贴申报明细表"/>
    </sheetNames>
    <sheetDataSet>
      <sheetData sheetId="0">
        <row r="10351">
          <cell r="G10351">
            <v>35219.1099999999</v>
          </cell>
          <cell r="H10351">
            <v>3803663.87999997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地力补贴分村明细表"/>
      <sheetName val="备案总表"/>
    </sheetNames>
    <sheetDataSet>
      <sheetData sheetId="0">
        <row r="2674">
          <cell r="D2674">
            <v>7638.11199999999</v>
          </cell>
        </row>
        <row r="2674">
          <cell r="H2674">
            <v>824916.120000001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Sheet1"/>
      <sheetName val="Sheet2"/>
    </sheetNames>
    <sheetDataSet>
      <sheetData sheetId="0">
        <row r="2433">
          <cell r="N2433">
            <v>6682.16399999995</v>
          </cell>
          <cell r="O2433">
            <v>721673.719999997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6"/>
  <sheetViews>
    <sheetView tabSelected="1" workbookViewId="0">
      <selection activeCell="C30" sqref="C30"/>
    </sheetView>
  </sheetViews>
  <sheetFormatPr defaultColWidth="9" defaultRowHeight="14.4" outlineLevelCol="7"/>
  <cols>
    <col min="1" max="1" width="16.1111111111111" customWidth="1"/>
    <col min="2" max="2" width="18.25" customWidth="1"/>
    <col min="3" max="3" width="20" customWidth="1"/>
    <col min="4" max="4" width="18.5555555555556" customWidth="1"/>
    <col min="5" max="5" width="11.1111111111111" customWidth="1"/>
    <col min="6" max="6" width="16.3333333333333" customWidth="1"/>
    <col min="7" max="7" width="15.2222222222222" customWidth="1"/>
    <col min="8" max="8" width="17" customWidth="1"/>
  </cols>
  <sheetData>
    <row r="1" ht="38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0" customHeight="1" spans="1:8">
      <c r="A2" s="3" t="s">
        <v>1</v>
      </c>
      <c r="B2" s="4" t="s">
        <v>2</v>
      </c>
      <c r="C2" s="4"/>
      <c r="D2" s="4"/>
      <c r="E2" s="5" t="s">
        <v>3</v>
      </c>
      <c r="F2" s="5"/>
      <c r="G2" s="5"/>
      <c r="H2" s="6" t="s">
        <v>4</v>
      </c>
    </row>
    <row r="3" customFormat="1" ht="30" customHeight="1" spans="1:8">
      <c r="A3" s="7"/>
      <c r="B3" s="5" t="s">
        <v>5</v>
      </c>
      <c r="C3" s="8" t="s">
        <v>6</v>
      </c>
      <c r="D3" s="9" t="s">
        <v>7</v>
      </c>
      <c r="E3" s="10" t="s">
        <v>5</v>
      </c>
      <c r="F3" s="10" t="s">
        <v>6</v>
      </c>
      <c r="G3" s="10" t="s">
        <v>8</v>
      </c>
      <c r="H3" s="6"/>
    </row>
    <row r="4" s="1" customFormat="1" ht="30" customHeight="1" spans="1:8">
      <c r="A4" s="11" t="s">
        <v>9</v>
      </c>
      <c r="B4" s="10">
        <v>2672</v>
      </c>
      <c r="C4" s="12">
        <f>[8]地力补贴分村明细表!$D$2674</f>
        <v>7638.11199999999</v>
      </c>
      <c r="D4" s="13">
        <f>[8]地力补贴分村明细表!$H$2674</f>
        <v>824916.120000001</v>
      </c>
      <c r="E4" s="14"/>
      <c r="F4" s="14"/>
      <c r="G4" s="15"/>
      <c r="H4" s="10">
        <f>D4+G4</f>
        <v>824916.120000001</v>
      </c>
    </row>
    <row r="5" ht="30" customHeight="1" spans="1:8">
      <c r="A5" s="8" t="s">
        <v>10</v>
      </c>
      <c r="B5" s="10">
        <v>3643</v>
      </c>
      <c r="C5" s="12">
        <f>[2]Sheet2!$I$3645</f>
        <v>8445.705285</v>
      </c>
      <c r="D5" s="13">
        <f>[2]Sheet2!$J$3645</f>
        <v>912136.299999999</v>
      </c>
      <c r="E5" s="14"/>
      <c r="F5" s="10"/>
      <c r="G5" s="13"/>
      <c r="H5" s="10">
        <f t="shared" ref="H5:H23" si="0">D5+G5</f>
        <v>912136.299999999</v>
      </c>
    </row>
    <row r="6" ht="30" customHeight="1" spans="1:8">
      <c r="A6" s="5" t="s">
        <v>11</v>
      </c>
      <c r="B6" s="16">
        <v>2430</v>
      </c>
      <c r="C6" s="17">
        <f>[9]汇总!$N$2433</f>
        <v>6682.16399999995</v>
      </c>
      <c r="D6" s="13">
        <f>[9]汇总!$O$2433</f>
        <v>721673.719999997</v>
      </c>
      <c r="E6" s="10"/>
      <c r="F6" s="10"/>
      <c r="G6" s="13"/>
      <c r="H6" s="10">
        <f>D6+G6</f>
        <v>721673.719999997</v>
      </c>
    </row>
    <row r="7" ht="30" customHeight="1" spans="1:8">
      <c r="A7" s="5" t="s">
        <v>12</v>
      </c>
      <c r="B7" s="5">
        <v>3248</v>
      </c>
      <c r="C7" s="12">
        <f>[1]Sheet1!$G$3251</f>
        <v>13552.051</v>
      </c>
      <c r="D7" s="13">
        <f>[1]Sheet1!$K$3251</f>
        <v>1463621.51</v>
      </c>
      <c r="E7" s="10"/>
      <c r="F7" s="10"/>
      <c r="G7" s="13"/>
      <c r="H7" s="10">
        <f>D7+G7</f>
        <v>1463621.51</v>
      </c>
    </row>
    <row r="8" ht="30" customHeight="1" spans="1:8">
      <c r="A8" s="5" t="s">
        <v>13</v>
      </c>
      <c r="B8" s="5">
        <v>7975</v>
      </c>
      <c r="C8" s="12">
        <f>[10]Sheet1!$E$7978</f>
        <v>37914.361644851</v>
      </c>
      <c r="D8" s="13">
        <f>[10]Sheet1!$J$7978</f>
        <v>4094751.73000001</v>
      </c>
      <c r="E8" s="10">
        <v>3</v>
      </c>
      <c r="F8" s="10">
        <v>423.71</v>
      </c>
      <c r="G8" s="13">
        <v>45620.68</v>
      </c>
      <c r="H8" s="10">
        <f>D8+G8</f>
        <v>4140372.41000001</v>
      </c>
    </row>
    <row r="9" ht="30" customHeight="1" spans="1:8">
      <c r="A9" s="5" t="s">
        <v>14</v>
      </c>
      <c r="B9" s="5">
        <v>7180</v>
      </c>
      <c r="C9" s="18">
        <f>[3]Sheet1!$H$7183</f>
        <v>26378.6799999999</v>
      </c>
      <c r="D9" s="13">
        <f>[3]Sheet1!$J$7183</f>
        <v>2848897.44</v>
      </c>
      <c r="E9" s="10"/>
      <c r="F9" s="10"/>
      <c r="G9" s="13"/>
      <c r="H9" s="10">
        <f>D9+G9</f>
        <v>2848897.44</v>
      </c>
    </row>
    <row r="10" ht="30" customHeight="1" spans="1:8">
      <c r="A10" s="19" t="s">
        <v>15</v>
      </c>
      <c r="B10" s="20">
        <v>11395</v>
      </c>
      <c r="C10" s="21">
        <f>[14]明细表202306!$F$11397</f>
        <v>34509.7699999999</v>
      </c>
      <c r="D10" s="13">
        <f>[15]明细表202306!$L$11397</f>
        <v>3727055.16000002</v>
      </c>
      <c r="E10" s="10"/>
      <c r="F10" s="10"/>
      <c r="G10" s="13"/>
      <c r="H10" s="10">
        <f>D10+G10</f>
        <v>3727055.16000002</v>
      </c>
    </row>
    <row r="11" ht="30" customHeight="1" spans="1:8">
      <c r="A11" s="19" t="s">
        <v>16</v>
      </c>
      <c r="B11" s="10">
        <v>12173</v>
      </c>
      <c r="C11" s="12">
        <f>[11]上报!$H$12176</f>
        <v>42225.0862999991</v>
      </c>
      <c r="D11" s="13">
        <f>[11]上报!$I$12176</f>
        <v>4560309.26000008</v>
      </c>
      <c r="E11" s="10">
        <v>1</v>
      </c>
      <c r="F11" s="10">
        <v>120</v>
      </c>
      <c r="G11" s="13">
        <v>12910</v>
      </c>
      <c r="H11" s="10">
        <f>D11+G11</f>
        <v>4573219.26000008</v>
      </c>
    </row>
    <row r="12" ht="30" customHeight="1" spans="1:8">
      <c r="A12" s="19" t="s">
        <v>17</v>
      </c>
      <c r="B12" s="20">
        <v>12326</v>
      </c>
      <c r="C12" s="21">
        <f>'[16]123'!$E$12329</f>
        <v>51200.4559999996</v>
      </c>
      <c r="D12" s="13">
        <f>'[16]123'!$K$12329</f>
        <v>5529649.34999995</v>
      </c>
      <c r="E12" s="10">
        <v>7</v>
      </c>
      <c r="F12" s="10">
        <v>4532.889</v>
      </c>
      <c r="G12" s="13">
        <v>489154.47</v>
      </c>
      <c r="H12" s="10">
        <f>D12+G12</f>
        <v>6018803.81999995</v>
      </c>
    </row>
    <row r="13" ht="30" customHeight="1" spans="1:8">
      <c r="A13" s="19" t="s">
        <v>18</v>
      </c>
      <c r="B13" s="20">
        <v>17694</v>
      </c>
      <c r="C13" s="21">
        <f>[4]Sheet1!$G$17697</f>
        <v>47030.5460000003</v>
      </c>
      <c r="D13" s="13">
        <f>[4]Sheet1!$H$17697</f>
        <v>5079298.83000007</v>
      </c>
      <c r="E13" s="10">
        <v>4</v>
      </c>
      <c r="F13" s="10">
        <v>657.44</v>
      </c>
      <c r="G13" s="13">
        <v>70818.52</v>
      </c>
      <c r="H13" s="10">
        <f>D13+G13</f>
        <v>5150117.35000007</v>
      </c>
    </row>
    <row r="14" ht="30" customHeight="1" spans="1:8">
      <c r="A14" s="19" t="s">
        <v>19</v>
      </c>
      <c r="B14" s="20">
        <v>5892</v>
      </c>
      <c r="C14" s="21">
        <f>[17]Sheet1!$H$5895</f>
        <v>20442.8899999998</v>
      </c>
      <c r="D14" s="13">
        <f>[17]Sheet1!$I$5895</f>
        <v>2207832.12000001</v>
      </c>
      <c r="E14" s="14"/>
      <c r="F14" s="10"/>
      <c r="G14" s="13"/>
      <c r="H14" s="10">
        <f>D14+G14</f>
        <v>2207832.12000001</v>
      </c>
    </row>
    <row r="15" ht="30" customHeight="1" spans="1:8">
      <c r="A15" s="19" t="s">
        <v>20</v>
      </c>
      <c r="B15" s="10">
        <v>10253</v>
      </c>
      <c r="C15" s="12">
        <f>[5]Sheet1!$E$10256</f>
        <v>31458.4622099999</v>
      </c>
      <c r="D15" s="13">
        <f>[5]Sheet1!$L$10256</f>
        <v>3397513.78999999</v>
      </c>
      <c r="E15" s="14"/>
      <c r="F15" s="10"/>
      <c r="G15" s="13"/>
      <c r="H15" s="10">
        <f>D15+G15</f>
        <v>3397513.78999999</v>
      </c>
    </row>
    <row r="16" ht="30" customHeight="1" spans="1:8">
      <c r="A16" s="19" t="s">
        <v>21</v>
      </c>
      <c r="B16" s="10">
        <v>10518</v>
      </c>
      <c r="C16" s="12">
        <f>[12]Sheet1!$H$10521</f>
        <v>50720.1350000003</v>
      </c>
      <c r="D16" s="13">
        <f>[12]Sheet1!$I$10521</f>
        <v>5477774.57999998</v>
      </c>
      <c r="E16" s="14">
        <v>1</v>
      </c>
      <c r="F16" s="10">
        <v>240</v>
      </c>
      <c r="G16" s="13">
        <v>25870</v>
      </c>
      <c r="H16" s="10">
        <f>D16+G16</f>
        <v>5503644.57999998</v>
      </c>
    </row>
    <row r="17" ht="30" customHeight="1" spans="1:8">
      <c r="A17" s="19" t="s">
        <v>22</v>
      </c>
      <c r="B17" s="14">
        <v>10488</v>
      </c>
      <c r="C17" s="17">
        <f>'[18]2023年耕地地力保护补贴'!$J$10491</f>
        <v>26415.6749594593</v>
      </c>
      <c r="D17" s="13">
        <f>'[18]2023年耕地地力保护补贴'!$K$10491</f>
        <v>2852892.96000001</v>
      </c>
      <c r="E17" s="10">
        <v>2</v>
      </c>
      <c r="F17" s="10">
        <v>131.44</v>
      </c>
      <c r="G17" s="13">
        <v>14105.52</v>
      </c>
      <c r="H17" s="10">
        <f>D17+G17</f>
        <v>2866998.48000001</v>
      </c>
    </row>
    <row r="18" ht="30" customHeight="1" spans="1:8">
      <c r="A18" s="19" t="s">
        <v>23</v>
      </c>
      <c r="B18" s="10">
        <v>13064</v>
      </c>
      <c r="C18" s="21">
        <f>[6]Sheet1!$F$13067</f>
        <v>37607.5329999997</v>
      </c>
      <c r="D18" s="13">
        <f>[6]Sheet1!$D$13067</f>
        <v>4061613.62999998</v>
      </c>
      <c r="E18" s="10">
        <v>4</v>
      </c>
      <c r="F18" s="10">
        <v>302.608</v>
      </c>
      <c r="G18" s="13">
        <v>32496.67</v>
      </c>
      <c r="H18" s="10">
        <f>D18+G18</f>
        <v>4094110.29999998</v>
      </c>
    </row>
    <row r="19" ht="30" customHeight="1" spans="1:8">
      <c r="A19" s="19" t="s">
        <v>24</v>
      </c>
      <c r="B19" s="10">
        <v>7756</v>
      </c>
      <c r="C19" s="12">
        <f>[20]总表!$H$7759</f>
        <v>31011.60493296</v>
      </c>
      <c r="D19" s="13">
        <f>[20]总表!$I$7759</f>
        <v>3349252.89000001</v>
      </c>
      <c r="E19" s="10">
        <v>9</v>
      </c>
      <c r="F19" s="10">
        <v>1044</v>
      </c>
      <c r="G19" s="13">
        <v>112322.01</v>
      </c>
      <c r="H19" s="10">
        <f>D19+G19</f>
        <v>3461574.90000001</v>
      </c>
    </row>
    <row r="20" ht="30" customHeight="1" spans="1:8">
      <c r="A20" s="19" t="s">
        <v>25</v>
      </c>
      <c r="B20" s="10">
        <v>16374</v>
      </c>
      <c r="C20" s="12">
        <f>[13]Sheet1!$G$16377</f>
        <v>55035.2480000003</v>
      </c>
      <c r="D20" s="13">
        <f>[13]Sheet1!$H$16377</f>
        <v>5943806.74999996</v>
      </c>
      <c r="E20" s="10">
        <v>4</v>
      </c>
      <c r="F20" s="10">
        <v>411.657</v>
      </c>
      <c r="G20" s="13">
        <v>44268.96</v>
      </c>
      <c r="H20" s="10">
        <f>D20+G20</f>
        <v>5988075.70999996</v>
      </c>
    </row>
    <row r="21" ht="30" customHeight="1" spans="1:8">
      <c r="A21" s="5" t="s">
        <v>26</v>
      </c>
      <c r="B21" s="22">
        <v>10347</v>
      </c>
      <c r="C21" s="23">
        <f>'[7]2023年洪湖镇耕地地力保护补贴申报明细表'!$G$10351</f>
        <v>35219.1099999999</v>
      </c>
      <c r="D21" s="13">
        <f>'[7]2023年洪湖镇耕地地力保护补贴申报明细表'!$H$10351</f>
        <v>3803663.87999997</v>
      </c>
      <c r="E21" s="10"/>
      <c r="F21" s="10"/>
      <c r="G21" s="13"/>
      <c r="H21" s="10">
        <f>D21+G21</f>
        <v>3803663.87999997</v>
      </c>
    </row>
    <row r="22" ht="30" customHeight="1" spans="1:8">
      <c r="A22" s="5" t="s">
        <v>27</v>
      </c>
      <c r="B22" s="5">
        <v>8453</v>
      </c>
      <c r="C22" s="24">
        <f>[19]明细!$I$8456</f>
        <v>33571.9722</v>
      </c>
      <c r="D22" s="13">
        <f>[19]明细!$J$8456</f>
        <v>3625773.15000002</v>
      </c>
      <c r="E22" s="10"/>
      <c r="F22" s="10"/>
      <c r="G22" s="13"/>
      <c r="H22" s="10">
        <f>D22+G22</f>
        <v>3625773.15000002</v>
      </c>
    </row>
    <row r="23" ht="30" customHeight="1" spans="1:8">
      <c r="A23" s="5" t="s">
        <v>28</v>
      </c>
      <c r="B23" s="5">
        <f t="shared" ref="B23:F23" si="1">SUM(B4:B22)</f>
        <v>173881</v>
      </c>
      <c r="C23" s="18">
        <f>SUM(C4:C22)</f>
        <v>597059.562532269</v>
      </c>
      <c r="D23" s="13">
        <f>SUM(D4:D22)</f>
        <v>64482433.1700001</v>
      </c>
      <c r="E23" s="10">
        <f>SUM(E4:E22)</f>
        <v>35</v>
      </c>
      <c r="F23" s="10">
        <f>SUM(F4:F22)</f>
        <v>7863.744</v>
      </c>
      <c r="G23" s="13">
        <v>847566.83</v>
      </c>
      <c r="H23" s="10">
        <f>SUM(H4:H22)</f>
        <v>65330000.0000001</v>
      </c>
    </row>
    <row r="24" spans="6:6">
      <c r="F24" s="25"/>
    </row>
    <row r="25" spans="6:6">
      <c r="F25" s="25"/>
    </row>
    <row r="26" spans="6:6">
      <c r="F26" s="25"/>
    </row>
  </sheetData>
  <mergeCells count="5">
    <mergeCell ref="A1:H1"/>
    <mergeCell ref="B2:D2"/>
    <mergeCell ref="E2:G2"/>
    <mergeCell ref="A2:A3"/>
    <mergeCell ref="H2:H3"/>
  </mergeCells>
  <printOptions horizontalCentered="1"/>
  <pageMargins left="0.511805555555556" right="0.75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C2:C21"/>
  <sheetViews>
    <sheetView workbookViewId="0">
      <selection activeCell="H24" sqref="H24"/>
    </sheetView>
  </sheetViews>
  <sheetFormatPr defaultColWidth="9" defaultRowHeight="14.4" outlineLevelCol="2"/>
  <cols>
    <col min="3" max="3" width="17.3796296296296" customWidth="1"/>
    <col min="4" max="4" width="12.6296296296296"/>
  </cols>
  <sheetData>
    <row r="2" spans="3:3">
      <c r="C2">
        <v>7638.11199999999</v>
      </c>
    </row>
    <row r="3" spans="3:3">
      <c r="C3">
        <v>8445.705285</v>
      </c>
    </row>
    <row r="4" spans="3:3">
      <c r="C4">
        <v>6682.16399999995</v>
      </c>
    </row>
    <row r="5" spans="3:3">
      <c r="C5">
        <v>13552.051</v>
      </c>
    </row>
    <row r="6" spans="3:3">
      <c r="C6">
        <v>37914.361644851</v>
      </c>
    </row>
    <row r="7" spans="3:3">
      <c r="C7">
        <v>26378.6799999999</v>
      </c>
    </row>
    <row r="8" spans="3:3">
      <c r="C8">
        <v>34509.7699999999</v>
      </c>
    </row>
    <row r="9" spans="3:3">
      <c r="C9">
        <v>42225.0862999991</v>
      </c>
    </row>
    <row r="10" spans="3:3">
      <c r="C10">
        <v>51200.4559999996</v>
      </c>
    </row>
    <row r="11" spans="3:3">
      <c r="C11">
        <v>47030.5460000003</v>
      </c>
    </row>
    <row r="12" spans="3:3">
      <c r="C12">
        <v>20442.8899999998</v>
      </c>
    </row>
    <row r="13" spans="3:3">
      <c r="C13">
        <v>31458.4622099999</v>
      </c>
    </row>
    <row r="14" spans="3:3">
      <c r="C14">
        <v>50720.1350000003</v>
      </c>
    </row>
    <row r="15" spans="3:3">
      <c r="C15">
        <v>26415.6749594593</v>
      </c>
    </row>
    <row r="16" spans="3:3">
      <c r="C16">
        <v>37607.5329999997</v>
      </c>
    </row>
    <row r="17" spans="3:3">
      <c r="C17">
        <v>31050.24993296</v>
      </c>
    </row>
    <row r="18" spans="3:3">
      <c r="C18">
        <v>55035.2480000003</v>
      </c>
    </row>
    <row r="19" spans="3:3">
      <c r="C19">
        <v>35219.1099999999</v>
      </c>
    </row>
    <row r="20" spans="3:3">
      <c r="C20">
        <v>33571.9722</v>
      </c>
    </row>
    <row r="21" spans="3:3">
      <c r="C21">
        <f>SUM(C2:C20)</f>
        <v>597098.207532269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2023年长寿区耕地地力保护补贴数据申报情况汇总表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2022-03-11T02:45:00Z</dcterms:created>
  <dcterms:modified xsi:type="dcterms:W3CDTF">2023-10-31T03:00:10Z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  <property fmtid="{D5CDD505-2E9C-101B-9397-08002B2CF9AE}" pid="3" name="ICV">
    <vt:lpwstr>7A04B58A91A34D3789DA75F5E07A6739</vt:lpwstr>
  </property>
</Properties>
</file>