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1"/>
  </bookViews>
  <sheets>
    <sheet name="部门整体绩效自评表 " sheetId="1" r:id="rId1"/>
    <sheet name="项目绩效自评结果汇总表" sheetId="2" r:id="rId2"/>
    <sheet name="项目支出绩效目标自评表" sheetId="3" r:id="rId3"/>
    <sheet name="项目绩效自评结果汇总表2" sheetId="4" state="hidden" r:id="rId4"/>
  </sheets>
  <definedNames>
    <definedName name="_xlnm.Print_Area" localSheetId="2">'项目支出绩效目标自评表'!$A$1:$H$26</definedName>
  </definedNames>
  <calcPr fullCalcOnLoad="1"/>
</workbook>
</file>

<file path=xl/sharedStrings.xml><?xml version="1.0" encoding="utf-8"?>
<sst xmlns="http://schemas.openxmlformats.org/spreadsheetml/2006/main" count="419" uniqueCount="223">
  <si>
    <r>
      <t>表</t>
    </r>
    <r>
      <rPr>
        <sz val="9"/>
        <rFont val="Times New Roman"/>
        <family val="1"/>
      </rPr>
      <t>10</t>
    </r>
  </si>
  <si>
    <r>
      <t>部门整体绩效自评表</t>
    </r>
    <r>
      <rPr>
        <sz val="20"/>
        <color indexed="8"/>
        <rFont val="Times New Roman"/>
        <family val="1"/>
      </rPr>
      <t xml:space="preserve"> </t>
    </r>
  </si>
  <si>
    <r>
      <rPr>
        <sz val="10"/>
        <color indexed="8"/>
        <rFont val="方正仿宋_GBK"/>
        <family val="4"/>
      </rPr>
      <t>（</t>
    </r>
    <r>
      <rPr>
        <sz val="10"/>
        <color indexed="8"/>
        <rFont val="Times New Roman"/>
        <family val="1"/>
      </rPr>
      <t>2021</t>
    </r>
    <r>
      <rPr>
        <sz val="10"/>
        <color indexed="8"/>
        <rFont val="方正仿宋_GBK"/>
        <family val="4"/>
      </rPr>
      <t>年度）</t>
    </r>
  </si>
  <si>
    <r>
      <t>部门</t>
    </r>
    <r>
      <rPr>
        <sz val="9"/>
        <rFont val="Times New Roman"/>
        <family val="1"/>
      </rPr>
      <t>(</t>
    </r>
    <r>
      <rPr>
        <sz val="9"/>
        <rFont val="宋体"/>
        <family val="0"/>
      </rPr>
      <t>单位</t>
    </r>
    <r>
      <rPr>
        <sz val="9"/>
        <rFont val="Times New Roman"/>
        <family val="1"/>
      </rPr>
      <t xml:space="preserve">)
</t>
    </r>
    <r>
      <rPr>
        <sz val="9"/>
        <rFont val="宋体"/>
        <family val="0"/>
      </rPr>
      <t>名称</t>
    </r>
  </si>
  <si>
    <t>重庆市长寿区云台镇人民政府</t>
  </si>
  <si>
    <t>自评得分</t>
  </si>
  <si>
    <r>
      <rPr>
        <sz val="10"/>
        <color indexed="8"/>
        <rFont val="宋体"/>
        <family val="0"/>
      </rPr>
      <t>全年资金（万元）</t>
    </r>
  </si>
  <si>
    <r>
      <t>全年预算数（</t>
    </r>
    <r>
      <rPr>
        <sz val="10"/>
        <color indexed="8"/>
        <rFont val="Times New Roman"/>
        <family val="1"/>
      </rPr>
      <t>A</t>
    </r>
    <r>
      <rPr>
        <sz val="10"/>
        <color indexed="8"/>
        <rFont val="宋体"/>
        <family val="0"/>
      </rPr>
      <t>）</t>
    </r>
  </si>
  <si>
    <r>
      <rPr>
        <sz val="10"/>
        <color indexed="8"/>
        <rFont val="宋体"/>
        <family val="0"/>
      </rPr>
      <t>全年执行数（</t>
    </r>
    <r>
      <rPr>
        <sz val="10"/>
        <color indexed="8"/>
        <rFont val="Times New Roman"/>
        <family val="1"/>
      </rPr>
      <t>B</t>
    </r>
    <r>
      <rPr>
        <sz val="10"/>
        <color indexed="8"/>
        <rFont val="宋体"/>
        <family val="0"/>
      </rPr>
      <t>）</t>
    </r>
  </si>
  <si>
    <r>
      <rPr>
        <sz val="10"/>
        <color indexed="8"/>
        <rFont val="宋体"/>
        <family val="0"/>
      </rPr>
      <t>执行率（</t>
    </r>
    <r>
      <rPr>
        <sz val="10"/>
        <color indexed="8"/>
        <rFont val="Times New Roman"/>
        <family val="1"/>
      </rPr>
      <t>B/A,%)</t>
    </r>
  </si>
  <si>
    <r>
      <rPr>
        <sz val="10"/>
        <color indexed="8"/>
        <rFont val="宋体"/>
        <family val="0"/>
      </rPr>
      <t>当年整体绩效目标</t>
    </r>
  </si>
  <si>
    <r>
      <rPr>
        <sz val="10"/>
        <color indexed="8"/>
        <rFont val="宋体"/>
        <family val="0"/>
      </rPr>
      <t>年初设定目标</t>
    </r>
  </si>
  <si>
    <r>
      <rPr>
        <sz val="10"/>
        <color indexed="8"/>
        <rFont val="宋体"/>
        <family val="0"/>
      </rPr>
      <t>实际完成情况</t>
    </r>
  </si>
  <si>
    <t>完成上级安排的各项任务，主要为保障基层政权运行，落实辖区内民生项目（困难群众救助、居保医保宣传征收等），场镇建设，场镇综合治理，河库清漂保洁，支持农业发展，农村人居环境整治，辖区内环境保护，退役军人服务，食品药品安全，以及其他上级安排的各项任务。</t>
  </si>
  <si>
    <t>完成上级安排的各项任务，保障了基层政权运行，辖区内民生项目（困难群众救助、居保医保宣传征收等）及其他各项任务得到有效落实。</t>
  </si>
  <si>
    <t>表11</t>
  </si>
  <si>
    <t>项目绩效自评结果汇总表</t>
  </si>
  <si>
    <t>（2021年度）</t>
  </si>
  <si>
    <t>序号</t>
  </si>
  <si>
    <t>项目名称</t>
  </si>
  <si>
    <t>预算数（万元）</t>
  </si>
  <si>
    <t>执行数（万元）</t>
  </si>
  <si>
    <t>公共服务中心建设、基础装修</t>
  </si>
  <si>
    <t>人大代表换届选举经费</t>
  </si>
  <si>
    <r>
      <t>2020</t>
    </r>
    <r>
      <rPr>
        <sz val="12"/>
        <color indexed="8"/>
        <rFont val="方正仿宋_GBK"/>
        <family val="4"/>
      </rPr>
      <t>年度大学生参军入伍和进疆进藏服役新兵奖励</t>
    </r>
  </si>
  <si>
    <t>信访稳定工作经费</t>
  </si>
  <si>
    <t>消防队人员支出</t>
  </si>
  <si>
    <r>
      <t>2021</t>
    </r>
    <r>
      <rPr>
        <sz val="12"/>
        <color indexed="8"/>
        <rFont val="方正仿宋_GBK"/>
        <family val="4"/>
      </rPr>
      <t>年度村（社区）、流动党员、非公经济和社会组织党组织工作活动经费</t>
    </r>
  </si>
  <si>
    <r>
      <t>2021</t>
    </r>
    <r>
      <rPr>
        <sz val="12"/>
        <color indexed="8"/>
        <rFont val="方正仿宋_GBK"/>
        <family val="4"/>
      </rPr>
      <t>年度选调生到村任职补助经费</t>
    </r>
  </si>
  <si>
    <r>
      <t>2021</t>
    </r>
    <r>
      <rPr>
        <sz val="12"/>
        <color indexed="8"/>
        <rFont val="方正仿宋_GBK"/>
        <family val="4"/>
      </rPr>
      <t>年美术馆、图书馆、文化馆（站）免费开放专项经费</t>
    </r>
  </si>
  <si>
    <r>
      <t>2021</t>
    </r>
    <r>
      <rPr>
        <sz val="12"/>
        <color indexed="8"/>
        <rFont val="方正仿宋_GBK"/>
        <family val="4"/>
      </rPr>
      <t>年民政工作补助资金</t>
    </r>
  </si>
  <si>
    <r>
      <t>2021</t>
    </r>
    <r>
      <rPr>
        <sz val="12"/>
        <color indexed="8"/>
        <rFont val="方正仿宋_GBK"/>
        <family val="4"/>
      </rPr>
      <t>年优抚对象待遇发放</t>
    </r>
  </si>
  <si>
    <t>退役军人服务站工作经费支出</t>
  </si>
  <si>
    <r>
      <t>2021</t>
    </r>
    <r>
      <rPr>
        <sz val="12"/>
        <color indexed="8"/>
        <rFont val="方正仿宋_GBK"/>
        <family val="4"/>
      </rPr>
      <t>年民政救助资金发放</t>
    </r>
  </si>
  <si>
    <r>
      <t>2020</t>
    </r>
    <r>
      <rPr>
        <sz val="12"/>
        <color indexed="8"/>
        <rFont val="方正仿宋_GBK"/>
        <family val="4"/>
      </rPr>
      <t>年度老党员生活补助资金</t>
    </r>
  </si>
  <si>
    <r>
      <t>2020</t>
    </r>
    <r>
      <rPr>
        <sz val="12"/>
        <color indexed="8"/>
        <rFont val="方正仿宋_GBK"/>
        <family val="4"/>
      </rPr>
      <t>年城乡居民养老保险工作经费</t>
    </r>
  </si>
  <si>
    <t>大规模核酸检测疫情防控费用及接种工作经费</t>
  </si>
  <si>
    <t>城乡居民合作医疗保险工作经费</t>
  </si>
  <si>
    <t>污水管网维修养护补助</t>
  </si>
  <si>
    <r>
      <t>以前年度</t>
    </r>
    <r>
      <rPr>
        <sz val="12"/>
        <color indexed="8"/>
        <rFont val="Times New Roman"/>
        <family val="1"/>
      </rPr>
      <t>“</t>
    </r>
    <r>
      <rPr>
        <sz val="12"/>
        <color indexed="8"/>
        <rFont val="方正仿宋_GBK"/>
        <family val="4"/>
      </rPr>
      <t>两违</t>
    </r>
    <r>
      <rPr>
        <sz val="12"/>
        <color indexed="8"/>
        <rFont val="Times New Roman"/>
        <family val="1"/>
      </rPr>
      <t>”</t>
    </r>
    <r>
      <rPr>
        <sz val="12"/>
        <color indexed="8"/>
        <rFont val="方正仿宋_GBK"/>
        <family val="4"/>
      </rPr>
      <t>整治工作经费</t>
    </r>
  </si>
  <si>
    <t>生活垃圾分类考核奖励资金、乡镇污水处理费</t>
  </si>
  <si>
    <r>
      <t>2020</t>
    </r>
    <r>
      <rPr>
        <sz val="12"/>
        <color indexed="8"/>
        <rFont val="方正仿宋_GBK"/>
        <family val="4"/>
      </rPr>
      <t>年基层动物防疫补助资金</t>
    </r>
  </si>
  <si>
    <t>街镇村居换届工作经费</t>
  </si>
  <si>
    <r>
      <t>2021</t>
    </r>
    <r>
      <rPr>
        <sz val="12"/>
        <color indexed="8"/>
        <rFont val="方正仿宋_GBK"/>
        <family val="4"/>
      </rPr>
      <t>年龙溪河云台镇场镇段综合整治工程占地租金</t>
    </r>
  </si>
  <si>
    <t>农村饮水安全工程维修养护资金</t>
  </si>
  <si>
    <r>
      <t>2021</t>
    </r>
    <r>
      <rPr>
        <sz val="12"/>
        <color indexed="8"/>
        <rFont val="方正仿宋_GBK"/>
        <family val="4"/>
      </rPr>
      <t>年河库清漂保洁工作补助经费、</t>
    </r>
    <r>
      <rPr>
        <sz val="12"/>
        <color indexed="8"/>
        <rFont val="Times New Roman"/>
        <family val="1"/>
      </rPr>
      <t>2021</t>
    </r>
    <r>
      <rPr>
        <sz val="12"/>
        <color indexed="8"/>
        <rFont val="方正仿宋_GBK"/>
        <family val="4"/>
      </rPr>
      <t>年农村生活垃圾收运处置体系建设示范补助资金</t>
    </r>
  </si>
  <si>
    <r>
      <t>2020</t>
    </r>
    <r>
      <rPr>
        <sz val="12"/>
        <color indexed="8"/>
        <rFont val="方正仿宋_GBK"/>
        <family val="4"/>
      </rPr>
      <t>年、</t>
    </r>
    <r>
      <rPr>
        <sz val="12"/>
        <color indexed="8"/>
        <rFont val="Times New Roman"/>
        <family val="1"/>
      </rPr>
      <t>2021</t>
    </r>
    <r>
      <rPr>
        <sz val="12"/>
        <color indexed="8"/>
        <rFont val="宋体"/>
        <family val="0"/>
      </rPr>
      <t>年</t>
    </r>
    <r>
      <rPr>
        <sz val="12"/>
        <color indexed="8"/>
        <rFont val="方正仿宋_GBK"/>
        <family val="4"/>
      </rPr>
      <t>美丽乡村建设试点项目</t>
    </r>
  </si>
  <si>
    <r>
      <t>2021</t>
    </r>
    <r>
      <rPr>
        <sz val="12"/>
        <color indexed="8"/>
        <rFont val="方正仿宋_GBK"/>
        <family val="4"/>
      </rPr>
      <t>年村级公共服务项目专项资金</t>
    </r>
  </si>
  <si>
    <r>
      <t>村</t>
    </r>
    <r>
      <rPr>
        <sz val="12"/>
        <color indexed="8"/>
        <rFont val="Times New Roman"/>
        <family val="1"/>
      </rPr>
      <t>“</t>
    </r>
    <r>
      <rPr>
        <sz val="12"/>
        <color indexed="8"/>
        <rFont val="方正仿宋_GBK"/>
        <family val="4"/>
      </rPr>
      <t>两委</t>
    </r>
    <r>
      <rPr>
        <sz val="12"/>
        <color indexed="8"/>
        <rFont val="Times New Roman"/>
        <family val="1"/>
      </rPr>
      <t>”</t>
    </r>
    <r>
      <rPr>
        <sz val="12"/>
        <color indexed="8"/>
        <rFont val="方正仿宋_GBK"/>
        <family val="4"/>
      </rPr>
      <t>补助及运行保障</t>
    </r>
  </si>
  <si>
    <t>街镇打非专项项目经费支出</t>
  </si>
  <si>
    <t>冬春生活救助资金支出</t>
  </si>
  <si>
    <t>表12</t>
  </si>
  <si>
    <t>2021年度项目支出绩效目标自评表</t>
  </si>
  <si>
    <r>
      <rPr>
        <sz val="10"/>
        <color indexed="8"/>
        <rFont val="宋体"/>
        <family val="0"/>
      </rPr>
      <t>专项（项目）名称</t>
    </r>
  </si>
  <si>
    <r>
      <rPr>
        <sz val="10"/>
        <color indexed="8"/>
        <rFont val="宋体"/>
        <family val="0"/>
      </rPr>
      <t>联系人及电话</t>
    </r>
  </si>
  <si>
    <r>
      <rPr>
        <sz val="10"/>
        <color indexed="8"/>
        <rFont val="宋体"/>
        <family val="0"/>
      </rPr>
      <t>主管部门</t>
    </r>
  </si>
  <si>
    <r>
      <rPr>
        <sz val="10"/>
        <color indexed="8"/>
        <rFont val="宋体"/>
        <family val="0"/>
      </rPr>
      <t>实施单位</t>
    </r>
  </si>
  <si>
    <r>
      <rPr>
        <sz val="10"/>
        <color indexed="8"/>
        <rFont val="宋体"/>
        <family val="0"/>
      </rPr>
      <t>项目资金（万元）</t>
    </r>
  </si>
  <si>
    <r>
      <rPr>
        <sz val="10"/>
        <color indexed="8"/>
        <rFont val="宋体"/>
        <family val="0"/>
      </rPr>
      <t>全年预算数（</t>
    </r>
    <r>
      <rPr>
        <sz val="10"/>
        <color indexed="8"/>
        <rFont val="Times New Roman"/>
        <family val="1"/>
      </rPr>
      <t>A</t>
    </r>
    <r>
      <rPr>
        <sz val="10"/>
        <color indexed="8"/>
        <rFont val="宋体"/>
        <family val="0"/>
      </rPr>
      <t>）</t>
    </r>
  </si>
  <si>
    <r>
      <rPr>
        <sz val="10"/>
        <color indexed="8"/>
        <rFont val="宋体"/>
        <family val="0"/>
      </rPr>
      <t>总量</t>
    </r>
  </si>
  <si>
    <r>
      <rPr>
        <sz val="10"/>
        <color indexed="8"/>
        <rFont val="宋体"/>
        <family val="0"/>
      </rPr>
      <t>项目自评得分</t>
    </r>
  </si>
  <si>
    <r>
      <rPr>
        <sz val="10"/>
        <color indexed="8"/>
        <rFont val="宋体"/>
        <family val="0"/>
      </rPr>
      <t>其中：财政资金</t>
    </r>
  </si>
  <si>
    <r>
      <rPr>
        <sz val="10"/>
        <color indexed="8"/>
        <rFont val="宋体"/>
        <family val="0"/>
      </rPr>
      <t>年度总体目标</t>
    </r>
  </si>
  <si>
    <r>
      <rPr>
        <sz val="10"/>
        <color indexed="8"/>
        <rFont val="宋体"/>
        <family val="0"/>
      </rPr>
      <t>全年目标实际完成情况</t>
    </r>
  </si>
  <si>
    <r>
      <rPr>
        <sz val="10"/>
        <color indexed="8"/>
        <rFont val="宋体"/>
        <family val="0"/>
      </rPr>
      <t>绩效指标</t>
    </r>
  </si>
  <si>
    <r>
      <rPr>
        <sz val="10"/>
        <color indexed="8"/>
        <rFont val="宋体"/>
        <family val="0"/>
      </rPr>
      <t>指标名称</t>
    </r>
  </si>
  <si>
    <r>
      <rPr>
        <sz val="10"/>
        <color indexed="8"/>
        <rFont val="宋体"/>
        <family val="0"/>
      </rPr>
      <t>分值</t>
    </r>
  </si>
  <si>
    <r>
      <rPr>
        <sz val="10"/>
        <color indexed="8"/>
        <rFont val="宋体"/>
        <family val="0"/>
      </rPr>
      <t>年度指标值</t>
    </r>
  </si>
  <si>
    <r>
      <rPr>
        <sz val="10"/>
        <color indexed="8"/>
        <rFont val="宋体"/>
        <family val="0"/>
      </rPr>
      <t>全年完成值</t>
    </r>
  </si>
  <si>
    <r>
      <rPr>
        <sz val="10"/>
        <color indexed="8"/>
        <rFont val="宋体"/>
        <family val="0"/>
      </rPr>
      <t>完成比例</t>
    </r>
  </si>
  <si>
    <r>
      <rPr>
        <sz val="10"/>
        <color indexed="8"/>
        <rFont val="宋体"/>
        <family val="0"/>
      </rPr>
      <t>自评得分</t>
    </r>
  </si>
  <si>
    <r>
      <t>未完成原因和改进措施</t>
    </r>
    <r>
      <rPr>
        <sz val="10"/>
        <color indexed="8"/>
        <rFont val="Times New Roman"/>
        <family val="1"/>
      </rPr>
      <t xml:space="preserve">
</t>
    </r>
    <r>
      <rPr>
        <sz val="10"/>
        <color indexed="8"/>
        <rFont val="宋体"/>
        <family val="0"/>
      </rPr>
      <t>及相关说明</t>
    </r>
  </si>
  <si>
    <r>
      <rPr>
        <sz val="10"/>
        <color indexed="8"/>
        <rFont val="宋体"/>
        <family val="0"/>
      </rPr>
      <t>合计</t>
    </r>
  </si>
  <si>
    <t>—</t>
  </si>
  <si>
    <r>
      <rPr>
        <sz val="10"/>
        <color indexed="8"/>
        <rFont val="宋体"/>
        <family val="0"/>
      </rPr>
      <t>说明</t>
    </r>
  </si>
  <si>
    <r>
      <rPr>
        <sz val="10"/>
        <color indexed="8"/>
        <rFont val="宋体"/>
        <family val="0"/>
      </rPr>
      <t>请在此处简要说明各级审计和财政监督检查中发现的问题及其所涉及的金额，如没有请填无。</t>
    </r>
  </si>
  <si>
    <t>2021年度项目绩效自评结果汇总表</t>
  </si>
  <si>
    <t>联系人及电话</t>
  </si>
  <si>
    <t>主管部门</t>
  </si>
  <si>
    <t>实施单位</t>
  </si>
  <si>
    <t>全年预算数（A）</t>
  </si>
  <si>
    <t>全年执行数（B）</t>
  </si>
  <si>
    <t>执行率（B/A,%)</t>
  </si>
  <si>
    <t>年初设定目标</t>
  </si>
  <si>
    <t>全年目标实际完成情况</t>
  </si>
  <si>
    <t>指标名称1</t>
  </si>
  <si>
    <t>具体内容</t>
  </si>
  <si>
    <t>指标名称2</t>
  </si>
  <si>
    <t>指标名称3</t>
  </si>
  <si>
    <t>指标名称4</t>
  </si>
  <si>
    <t>指标名称5</t>
  </si>
  <si>
    <t>未完成原因和改进措施</t>
  </si>
  <si>
    <t>备注</t>
  </si>
  <si>
    <t>总量</t>
  </si>
  <si>
    <t>其中：财政资金</t>
  </si>
  <si>
    <t>分值</t>
  </si>
  <si>
    <t>年度指标值</t>
  </si>
  <si>
    <t>全年完成值</t>
  </si>
  <si>
    <r>
      <rPr>
        <sz val="12"/>
        <rFont val="方正仿宋_GBK"/>
        <family val="4"/>
      </rPr>
      <t>公共服务中心建设、基础装修</t>
    </r>
  </si>
  <si>
    <r>
      <rPr>
        <sz val="12"/>
        <rFont val="方正仿宋_GBK"/>
        <family val="4"/>
      </rPr>
      <t>彭伟</t>
    </r>
    <r>
      <rPr>
        <sz val="12"/>
        <rFont val="Times New Roman"/>
        <family val="1"/>
      </rPr>
      <t>13372632963</t>
    </r>
  </si>
  <si>
    <r>
      <rPr>
        <sz val="12"/>
        <rFont val="方正仿宋_GBK"/>
        <family val="4"/>
      </rPr>
      <t>重庆市长寿区云台镇人民政府</t>
    </r>
  </si>
  <si>
    <r>
      <rPr>
        <sz val="12"/>
        <rFont val="方正仿宋_GBK"/>
        <family val="4"/>
      </rPr>
      <t>镇规建办</t>
    </r>
  </si>
  <si>
    <r>
      <rPr>
        <sz val="12"/>
        <rFont val="方正仿宋_GBK"/>
        <family val="4"/>
      </rPr>
      <t>目标</t>
    </r>
    <r>
      <rPr>
        <sz val="12"/>
        <rFont val="Times New Roman"/>
        <family val="1"/>
      </rPr>
      <t>1</t>
    </r>
    <r>
      <rPr>
        <sz val="12"/>
        <rFont val="方正仿宋_GBK"/>
        <family val="4"/>
      </rPr>
      <t>：项目建设施工进度完成</t>
    </r>
    <r>
      <rPr>
        <sz val="12"/>
        <rFont val="Times New Roman"/>
        <family val="1"/>
      </rPr>
      <t>100%</t>
    </r>
    <r>
      <rPr>
        <sz val="12"/>
        <rFont val="方正仿宋_GBK"/>
        <family val="4"/>
      </rPr>
      <t>；</t>
    </r>
    <r>
      <rPr>
        <sz val="12"/>
        <rFont val="Times New Roman"/>
        <family val="1"/>
      </rPr>
      <t xml:space="preserve">
</t>
    </r>
    <r>
      <rPr>
        <sz val="12"/>
        <rFont val="方正仿宋_GBK"/>
        <family val="4"/>
      </rPr>
      <t>目标</t>
    </r>
    <r>
      <rPr>
        <sz val="12"/>
        <rFont val="Times New Roman"/>
        <family val="1"/>
      </rPr>
      <t>2</t>
    </r>
    <r>
      <rPr>
        <sz val="12"/>
        <rFont val="方正仿宋_GBK"/>
        <family val="4"/>
      </rPr>
      <t>：资金使用规范性。</t>
    </r>
  </si>
  <si>
    <r>
      <rPr>
        <sz val="12"/>
        <rFont val="方正仿宋_GBK"/>
        <family val="4"/>
      </rPr>
      <t>建设建设完成，资金兑付到位。</t>
    </r>
  </si>
  <si>
    <r>
      <rPr>
        <sz val="12"/>
        <rFont val="方正仿宋_GBK"/>
        <family val="4"/>
      </rPr>
      <t>项目立项规范性</t>
    </r>
  </si>
  <si>
    <r>
      <rPr>
        <sz val="12"/>
        <rFont val="方正仿宋_GBK"/>
        <family val="4"/>
      </rPr>
      <t>绩效指标明确性</t>
    </r>
  </si>
  <si>
    <r>
      <rPr>
        <sz val="12"/>
        <rFont val="方正仿宋_GBK"/>
        <family val="4"/>
      </rPr>
      <t>资金到位率</t>
    </r>
  </si>
  <si>
    <r>
      <rPr>
        <sz val="12"/>
        <rFont val="方正仿宋_GBK"/>
        <family val="4"/>
      </rPr>
      <t>服务对象满意度</t>
    </r>
  </si>
  <si>
    <r>
      <rPr>
        <sz val="12"/>
        <rFont val="方正仿宋_GBK"/>
        <family val="4"/>
      </rPr>
      <t>人大代表换届选举经费</t>
    </r>
  </si>
  <si>
    <r>
      <rPr>
        <sz val="12"/>
        <rFont val="方正仿宋_GBK"/>
        <family val="4"/>
      </rPr>
      <t>董杨</t>
    </r>
    <r>
      <rPr>
        <sz val="12"/>
        <rFont val="Times New Roman"/>
        <family val="1"/>
      </rPr>
      <t>15213643576</t>
    </r>
  </si>
  <si>
    <r>
      <rPr>
        <sz val="12"/>
        <rFont val="方正仿宋_GBK"/>
        <family val="4"/>
      </rPr>
      <t>镇人大办</t>
    </r>
  </si>
  <si>
    <r>
      <rPr>
        <sz val="12"/>
        <rFont val="方正仿宋_GBK"/>
        <family val="4"/>
      </rPr>
      <t>目标</t>
    </r>
    <r>
      <rPr>
        <sz val="12"/>
        <rFont val="Times New Roman"/>
        <family val="1"/>
      </rPr>
      <t>1</t>
    </r>
    <r>
      <rPr>
        <sz val="12"/>
        <rFont val="方正仿宋_GBK"/>
        <family val="4"/>
      </rPr>
      <t>：群众参与投票比达到</t>
    </r>
    <r>
      <rPr>
        <sz val="12"/>
        <rFont val="Times New Roman"/>
        <family val="1"/>
      </rPr>
      <t>50%</t>
    </r>
    <r>
      <rPr>
        <sz val="12"/>
        <rFont val="方正仿宋_GBK"/>
        <family val="4"/>
      </rPr>
      <t>以上；</t>
    </r>
    <r>
      <rPr>
        <sz val="12"/>
        <rFont val="Times New Roman"/>
        <family val="1"/>
      </rPr>
      <t xml:space="preserve">
</t>
    </r>
    <r>
      <rPr>
        <sz val="12"/>
        <rFont val="方正仿宋_GBK"/>
        <family val="4"/>
      </rPr>
      <t>目标</t>
    </r>
    <r>
      <rPr>
        <sz val="12"/>
        <rFont val="Times New Roman"/>
        <family val="1"/>
      </rPr>
      <t>2</t>
    </r>
    <r>
      <rPr>
        <sz val="12"/>
        <rFont val="方正仿宋_GBK"/>
        <family val="4"/>
      </rPr>
      <t>：区级人大代表选举成功率</t>
    </r>
    <r>
      <rPr>
        <sz val="12"/>
        <rFont val="Times New Roman"/>
        <family val="1"/>
      </rPr>
      <t>100%</t>
    </r>
    <r>
      <rPr>
        <sz val="12"/>
        <rFont val="方正仿宋_GBK"/>
        <family val="4"/>
      </rPr>
      <t>，镇级人大代表选举成功率</t>
    </r>
    <r>
      <rPr>
        <sz val="12"/>
        <rFont val="Times New Roman"/>
        <family val="1"/>
      </rPr>
      <t>95%</t>
    </r>
    <r>
      <rPr>
        <sz val="12"/>
        <rFont val="方正仿宋_GBK"/>
        <family val="4"/>
      </rPr>
      <t>以上。</t>
    </r>
  </si>
  <si>
    <r>
      <rPr>
        <sz val="12"/>
        <rFont val="方正仿宋_GBK"/>
        <family val="4"/>
      </rPr>
      <t>群众参与度达到</t>
    </r>
    <r>
      <rPr>
        <sz val="12"/>
        <rFont val="Times New Roman"/>
        <family val="1"/>
      </rPr>
      <t>70%</t>
    </r>
    <r>
      <rPr>
        <sz val="12"/>
        <rFont val="方正仿宋_GBK"/>
        <family val="4"/>
      </rPr>
      <t>，区、镇两级人大代表选举成功</t>
    </r>
  </si>
  <si>
    <r>
      <rPr>
        <sz val="12"/>
        <rFont val="方正仿宋_GBK"/>
        <family val="4"/>
      </rPr>
      <t>群众参与度</t>
    </r>
  </si>
  <si>
    <r>
      <rPr>
        <sz val="12"/>
        <rFont val="方正仿宋_GBK"/>
        <family val="4"/>
      </rPr>
      <t>群众投票比</t>
    </r>
  </si>
  <si>
    <r>
      <rPr>
        <sz val="12"/>
        <rFont val="方正仿宋_GBK"/>
        <family val="4"/>
      </rPr>
      <t>人大代表选举成功率</t>
    </r>
  </si>
  <si>
    <r>
      <t>2020</t>
    </r>
    <r>
      <rPr>
        <sz val="12"/>
        <rFont val="方正仿宋_GBK"/>
        <family val="4"/>
      </rPr>
      <t>年度大学生参军入伍和进疆进藏服役新兵奖励</t>
    </r>
  </si>
  <si>
    <r>
      <rPr>
        <sz val="12"/>
        <rFont val="方正仿宋_GBK"/>
        <family val="4"/>
      </rPr>
      <t>张警</t>
    </r>
    <r>
      <rPr>
        <sz val="12"/>
        <rFont val="Times New Roman"/>
        <family val="1"/>
      </rPr>
      <t>18725855673</t>
    </r>
  </si>
  <si>
    <r>
      <rPr>
        <sz val="12"/>
        <rFont val="方正仿宋_GBK"/>
        <family val="4"/>
      </rPr>
      <t>镇武装部</t>
    </r>
  </si>
  <si>
    <r>
      <rPr>
        <sz val="12"/>
        <rFont val="方正仿宋_GBK"/>
        <family val="4"/>
      </rPr>
      <t>目标</t>
    </r>
    <r>
      <rPr>
        <sz val="12"/>
        <rFont val="Times New Roman"/>
        <family val="1"/>
      </rPr>
      <t>1</t>
    </r>
    <r>
      <rPr>
        <sz val="12"/>
        <rFont val="方正仿宋_GBK"/>
        <family val="4"/>
      </rPr>
      <t>：资金到位；</t>
    </r>
    <r>
      <rPr>
        <sz val="12"/>
        <rFont val="Times New Roman"/>
        <family val="1"/>
      </rPr>
      <t xml:space="preserve">
</t>
    </r>
    <r>
      <rPr>
        <sz val="12"/>
        <rFont val="方正仿宋_GBK"/>
        <family val="4"/>
      </rPr>
      <t>目标</t>
    </r>
    <r>
      <rPr>
        <sz val="12"/>
        <rFont val="Times New Roman"/>
        <family val="1"/>
      </rPr>
      <t>2</t>
    </r>
    <r>
      <rPr>
        <sz val="12"/>
        <rFont val="方正仿宋_GBK"/>
        <family val="4"/>
      </rPr>
      <t>：资金发放到人。</t>
    </r>
  </si>
  <si>
    <r>
      <rPr>
        <sz val="12"/>
        <rFont val="方正仿宋_GBK"/>
        <family val="4"/>
      </rPr>
      <t>全额完成</t>
    </r>
  </si>
  <si>
    <r>
      <rPr>
        <sz val="12"/>
        <rFont val="方正仿宋_GBK"/>
        <family val="4"/>
      </rPr>
      <t>资金发放到位率</t>
    </r>
  </si>
  <si>
    <r>
      <rPr>
        <sz val="12"/>
        <rFont val="方正仿宋_GBK"/>
        <family val="4"/>
      </rPr>
      <t>银行转账发放比</t>
    </r>
  </si>
  <si>
    <r>
      <rPr>
        <sz val="12"/>
        <rFont val="方正仿宋_GBK"/>
        <family val="4"/>
      </rPr>
      <t>财务监控有效性</t>
    </r>
  </si>
  <si>
    <r>
      <rPr>
        <sz val="12"/>
        <rFont val="方正仿宋_GBK"/>
        <family val="4"/>
      </rPr>
      <t>信访稳定工作经费</t>
    </r>
  </si>
  <si>
    <r>
      <rPr>
        <sz val="12"/>
        <rFont val="方正仿宋_GBK"/>
        <family val="4"/>
      </rPr>
      <t>樊欣</t>
    </r>
    <r>
      <rPr>
        <sz val="12"/>
        <rFont val="Times New Roman"/>
        <family val="1"/>
      </rPr>
      <t>18680749493</t>
    </r>
  </si>
  <si>
    <r>
      <rPr>
        <sz val="12"/>
        <rFont val="方正仿宋_GBK"/>
        <family val="4"/>
      </rPr>
      <t>镇平安办</t>
    </r>
  </si>
  <si>
    <r>
      <rPr>
        <sz val="12"/>
        <rFont val="方正仿宋_GBK"/>
        <family val="4"/>
      </rPr>
      <t>目标</t>
    </r>
    <r>
      <rPr>
        <sz val="12"/>
        <rFont val="Times New Roman"/>
        <family val="1"/>
      </rPr>
      <t>1</t>
    </r>
    <r>
      <rPr>
        <sz val="12"/>
        <rFont val="方正仿宋_GBK"/>
        <family val="4"/>
      </rPr>
      <t>：重复信访占比下降至</t>
    </r>
    <r>
      <rPr>
        <sz val="12"/>
        <rFont val="Times New Roman"/>
        <family val="1"/>
      </rPr>
      <t>30%</t>
    </r>
    <r>
      <rPr>
        <sz val="12"/>
        <rFont val="方正仿宋_GBK"/>
        <family val="4"/>
      </rPr>
      <t>以下：</t>
    </r>
    <r>
      <rPr>
        <sz val="12"/>
        <rFont val="Times New Roman"/>
        <family val="1"/>
      </rPr>
      <t xml:space="preserve">
</t>
    </r>
    <r>
      <rPr>
        <sz val="12"/>
        <rFont val="方正仿宋_GBK"/>
        <family val="4"/>
      </rPr>
      <t>目标</t>
    </r>
    <r>
      <rPr>
        <sz val="12"/>
        <rFont val="Times New Roman"/>
        <family val="1"/>
      </rPr>
      <t>2</t>
    </r>
    <r>
      <rPr>
        <sz val="12"/>
        <rFont val="方正仿宋_GBK"/>
        <family val="4"/>
      </rPr>
      <t>：平安建设满意度达到</t>
    </r>
    <r>
      <rPr>
        <sz val="12"/>
        <rFont val="Times New Roman"/>
        <family val="1"/>
      </rPr>
      <t>90%</t>
    </r>
    <r>
      <rPr>
        <sz val="12"/>
        <rFont val="方正仿宋_GBK"/>
        <family val="4"/>
      </rPr>
      <t>以上。</t>
    </r>
  </si>
  <si>
    <r>
      <rPr>
        <sz val="12"/>
        <rFont val="方正仿宋_GBK"/>
        <family val="4"/>
      </rPr>
      <t>重复信访情况仍然存在，平安建设满意度完成目标。</t>
    </r>
  </si>
  <si>
    <r>
      <rPr>
        <sz val="12"/>
        <rFont val="方正仿宋_GBK"/>
        <family val="4"/>
      </rPr>
      <t>矛盾化解比率</t>
    </r>
  </si>
  <si>
    <r>
      <rPr>
        <sz val="12"/>
        <rFont val="方正仿宋_GBK"/>
        <family val="4"/>
      </rPr>
      <t>重复信访占比</t>
    </r>
  </si>
  <si>
    <r>
      <rPr>
        <sz val="12"/>
        <rFont val="方正仿宋_GBK"/>
        <family val="4"/>
      </rPr>
      <t>平安建设成效</t>
    </r>
  </si>
  <si>
    <r>
      <rPr>
        <sz val="12"/>
        <rFont val="方正仿宋_GBK"/>
        <family val="4"/>
      </rPr>
      <t>消防队人员支出</t>
    </r>
  </si>
  <si>
    <r>
      <rPr>
        <sz val="12"/>
        <rFont val="方正仿宋_GBK"/>
        <family val="4"/>
      </rPr>
      <t>林永建</t>
    </r>
    <r>
      <rPr>
        <sz val="12"/>
        <rFont val="Times New Roman"/>
        <family val="1"/>
      </rPr>
      <t>13883231438</t>
    </r>
  </si>
  <si>
    <r>
      <rPr>
        <sz val="12"/>
        <rFont val="方正仿宋_GBK"/>
        <family val="4"/>
      </rPr>
      <t>镇应急办</t>
    </r>
  </si>
  <si>
    <r>
      <rPr>
        <sz val="12"/>
        <rFont val="方正仿宋_GBK"/>
        <family val="4"/>
      </rPr>
      <t>目标</t>
    </r>
    <r>
      <rPr>
        <sz val="12"/>
        <rFont val="Times New Roman"/>
        <family val="1"/>
      </rPr>
      <t>1</t>
    </r>
    <r>
      <rPr>
        <sz val="12"/>
        <rFont val="方正仿宋_GBK"/>
        <family val="4"/>
      </rPr>
      <t>：消防队人员工资发放及时到位</t>
    </r>
    <r>
      <rPr>
        <sz val="12"/>
        <rFont val="Times New Roman"/>
        <family val="1"/>
      </rPr>
      <t xml:space="preserve">
</t>
    </r>
    <r>
      <rPr>
        <sz val="12"/>
        <rFont val="方正仿宋_GBK"/>
        <family val="4"/>
      </rPr>
      <t>目标</t>
    </r>
    <r>
      <rPr>
        <sz val="12"/>
        <rFont val="Times New Roman"/>
        <family val="1"/>
      </rPr>
      <t>2</t>
    </r>
    <r>
      <rPr>
        <sz val="12"/>
        <rFont val="方正仿宋_GBK"/>
        <family val="4"/>
      </rPr>
      <t>：消防人员训练表按周排练</t>
    </r>
    <r>
      <rPr>
        <sz val="12"/>
        <rFont val="Times New Roman"/>
        <family val="1"/>
      </rPr>
      <t xml:space="preserve">
</t>
    </r>
    <r>
      <rPr>
        <sz val="12"/>
        <rFont val="方正仿宋_GBK"/>
        <family val="4"/>
      </rPr>
      <t>目标</t>
    </r>
    <r>
      <rPr>
        <sz val="12"/>
        <rFont val="Times New Roman"/>
        <family val="1"/>
      </rPr>
      <t>3</t>
    </r>
    <r>
      <rPr>
        <sz val="12"/>
        <rFont val="方正仿宋_GBK"/>
        <family val="4"/>
      </rPr>
      <t>：消防出警到位率</t>
    </r>
    <r>
      <rPr>
        <sz val="12"/>
        <rFont val="Times New Roman"/>
        <family val="1"/>
      </rPr>
      <t xml:space="preserve">100%
</t>
    </r>
    <r>
      <rPr>
        <sz val="12"/>
        <rFont val="方正仿宋_GBK"/>
        <family val="4"/>
      </rPr>
      <t>目标</t>
    </r>
    <r>
      <rPr>
        <sz val="12"/>
        <rFont val="Times New Roman"/>
        <family val="1"/>
      </rPr>
      <t>4</t>
    </r>
    <r>
      <rPr>
        <sz val="12"/>
        <rFont val="方正仿宋_GBK"/>
        <family val="4"/>
      </rPr>
      <t>：群众满意度</t>
    </r>
    <r>
      <rPr>
        <sz val="12"/>
        <rFont val="Times New Roman"/>
        <family val="1"/>
      </rPr>
      <t>90%</t>
    </r>
    <r>
      <rPr>
        <sz val="12"/>
        <rFont val="方正仿宋_GBK"/>
        <family val="4"/>
      </rPr>
      <t>以上</t>
    </r>
  </si>
  <si>
    <r>
      <rPr>
        <sz val="12"/>
        <rFont val="方正仿宋_GBK"/>
        <family val="4"/>
      </rPr>
      <t>消防队运行保障到位</t>
    </r>
  </si>
  <si>
    <r>
      <rPr>
        <sz val="12"/>
        <rFont val="方正仿宋_GBK"/>
        <family val="4"/>
      </rPr>
      <t>资金使用合规性</t>
    </r>
  </si>
  <si>
    <r>
      <t>2021</t>
    </r>
    <r>
      <rPr>
        <sz val="12"/>
        <rFont val="方正仿宋_GBK"/>
        <family val="4"/>
      </rPr>
      <t>年度村（社区）、流动党员、非公经济和社会组织党组织工作活动经费</t>
    </r>
  </si>
  <si>
    <r>
      <rPr>
        <sz val="12"/>
        <rFont val="方正仿宋_GBK"/>
        <family val="4"/>
      </rPr>
      <t>冉永秀</t>
    </r>
    <r>
      <rPr>
        <sz val="12"/>
        <rFont val="Times New Roman"/>
        <family val="1"/>
      </rPr>
      <t>15123244584</t>
    </r>
  </si>
  <si>
    <r>
      <rPr>
        <sz val="12"/>
        <rFont val="方正仿宋_GBK"/>
        <family val="4"/>
      </rPr>
      <t>镇党建办</t>
    </r>
  </si>
  <si>
    <r>
      <rPr>
        <sz val="12"/>
        <rFont val="方正仿宋_GBK"/>
        <family val="4"/>
      </rPr>
      <t>目标</t>
    </r>
    <r>
      <rPr>
        <sz val="12"/>
        <rFont val="Times New Roman"/>
        <family val="1"/>
      </rPr>
      <t>1</t>
    </r>
    <r>
      <rPr>
        <sz val="12"/>
        <rFont val="方正仿宋_GBK"/>
        <family val="4"/>
      </rPr>
      <t>：非公党组织工作经费按照工作方案执行到位。</t>
    </r>
  </si>
  <si>
    <r>
      <rPr>
        <sz val="12"/>
        <rFont val="方正仿宋_GBK"/>
        <family val="4"/>
      </rPr>
      <t>完成执行方案</t>
    </r>
  </si>
  <si>
    <r>
      <t>2021</t>
    </r>
    <r>
      <rPr>
        <sz val="12"/>
        <rFont val="方正仿宋_GBK"/>
        <family val="4"/>
      </rPr>
      <t>年度选调生到村任职补助经费</t>
    </r>
  </si>
  <si>
    <r>
      <rPr>
        <sz val="12"/>
        <rFont val="方正仿宋_GBK"/>
        <family val="4"/>
      </rPr>
      <t>目标</t>
    </r>
    <r>
      <rPr>
        <sz val="12"/>
        <rFont val="Times New Roman"/>
        <family val="1"/>
      </rPr>
      <t>1</t>
    </r>
    <r>
      <rPr>
        <sz val="12"/>
        <rFont val="方正仿宋_GBK"/>
        <family val="4"/>
      </rPr>
      <t>：选调生到村任职办公经费全额保障。</t>
    </r>
  </si>
  <si>
    <r>
      <rPr>
        <sz val="12"/>
        <rFont val="方正仿宋_GBK"/>
        <family val="4"/>
      </rPr>
      <t>选调生到村任职办公经费保障到位</t>
    </r>
  </si>
  <si>
    <r>
      <t>2021</t>
    </r>
    <r>
      <rPr>
        <sz val="12"/>
        <rFont val="方正仿宋_GBK"/>
        <family val="4"/>
      </rPr>
      <t>年美术馆、图书馆、文化馆（站）免费开放专项经费</t>
    </r>
  </si>
  <si>
    <r>
      <rPr>
        <sz val="12"/>
        <rFont val="方正仿宋_GBK"/>
        <family val="4"/>
      </rPr>
      <t>张代雪</t>
    </r>
    <r>
      <rPr>
        <sz val="12"/>
        <rFont val="Times New Roman"/>
        <family val="1"/>
      </rPr>
      <t>15803076373</t>
    </r>
  </si>
  <si>
    <r>
      <rPr>
        <sz val="12"/>
        <rFont val="方正仿宋_GBK"/>
        <family val="4"/>
      </rPr>
      <t>镇文化服务中心</t>
    </r>
  </si>
  <si>
    <r>
      <rPr>
        <sz val="12"/>
        <rFont val="方正仿宋_GBK"/>
        <family val="4"/>
      </rPr>
      <t>目标</t>
    </r>
    <r>
      <rPr>
        <sz val="12"/>
        <rFont val="Times New Roman"/>
        <family val="1"/>
      </rPr>
      <t>1</t>
    </r>
    <r>
      <rPr>
        <sz val="12"/>
        <rFont val="方正仿宋_GBK"/>
        <family val="4"/>
      </rPr>
      <t>：全镇群众读书参与人次比上年提升</t>
    </r>
    <r>
      <rPr>
        <sz val="12"/>
        <rFont val="Times New Roman"/>
        <family val="1"/>
      </rPr>
      <t>10%</t>
    </r>
    <r>
      <rPr>
        <sz val="12"/>
        <rFont val="方正仿宋_GBK"/>
        <family val="4"/>
      </rPr>
      <t>；</t>
    </r>
    <r>
      <rPr>
        <sz val="12"/>
        <rFont val="Times New Roman"/>
        <family val="1"/>
      </rPr>
      <t xml:space="preserve">
</t>
    </r>
    <r>
      <rPr>
        <sz val="12"/>
        <rFont val="方正仿宋_GBK"/>
        <family val="4"/>
      </rPr>
      <t>目标</t>
    </r>
    <r>
      <rPr>
        <sz val="12"/>
        <rFont val="Times New Roman"/>
        <family val="1"/>
      </rPr>
      <t>2</t>
    </r>
    <r>
      <rPr>
        <sz val="12"/>
        <rFont val="方正仿宋_GBK"/>
        <family val="4"/>
      </rPr>
      <t>：制定对村（社区）考核方案，开放村（社区）图书室开放时间比上年提升</t>
    </r>
    <r>
      <rPr>
        <sz val="12"/>
        <rFont val="Times New Roman"/>
        <family val="1"/>
      </rPr>
      <t>30%</t>
    </r>
    <r>
      <rPr>
        <sz val="12"/>
        <rFont val="方正仿宋_GBK"/>
        <family val="4"/>
      </rPr>
      <t>。</t>
    </r>
  </si>
  <si>
    <r>
      <rPr>
        <sz val="12"/>
        <rFont val="方正仿宋_GBK"/>
        <family val="4"/>
      </rPr>
      <t>图书馆开放完成区级下达目标任务</t>
    </r>
  </si>
  <si>
    <r>
      <rPr>
        <sz val="12"/>
        <rFont val="方正仿宋_GBK"/>
        <family val="4"/>
      </rPr>
      <t>群众阅读人次</t>
    </r>
  </si>
  <si>
    <r>
      <rPr>
        <sz val="12"/>
        <rFont val="方正仿宋_GBK"/>
        <family val="4"/>
      </rPr>
      <t>阅览室开放天数</t>
    </r>
  </si>
  <si>
    <r>
      <t>2021</t>
    </r>
    <r>
      <rPr>
        <sz val="12"/>
        <rFont val="方正仿宋_GBK"/>
        <family val="4"/>
      </rPr>
      <t>年民政工作补助资金</t>
    </r>
  </si>
  <si>
    <r>
      <rPr>
        <sz val="12"/>
        <rFont val="方正仿宋_GBK"/>
        <family val="4"/>
      </rPr>
      <t>文以全</t>
    </r>
    <r>
      <rPr>
        <sz val="12"/>
        <rFont val="Times New Roman"/>
        <family val="1"/>
      </rPr>
      <t>15086622008</t>
    </r>
  </si>
  <si>
    <r>
      <rPr>
        <sz val="12"/>
        <rFont val="方正仿宋_GBK"/>
        <family val="4"/>
      </rPr>
      <t>镇民社办</t>
    </r>
  </si>
  <si>
    <r>
      <rPr>
        <sz val="12"/>
        <rFont val="方正仿宋_GBK"/>
        <family val="4"/>
      </rPr>
      <t>目标</t>
    </r>
    <r>
      <rPr>
        <sz val="12"/>
        <rFont val="Times New Roman"/>
        <family val="1"/>
      </rPr>
      <t>1</t>
    </r>
    <r>
      <rPr>
        <sz val="12"/>
        <rFont val="方正仿宋_GBK"/>
        <family val="4"/>
      </rPr>
      <t>：第三方派遣人员工作补助考核按文件执行情况；</t>
    </r>
    <r>
      <rPr>
        <sz val="12"/>
        <rFont val="Times New Roman"/>
        <family val="1"/>
      </rPr>
      <t xml:space="preserve">
</t>
    </r>
    <r>
      <rPr>
        <sz val="12"/>
        <rFont val="方正仿宋_GBK"/>
        <family val="4"/>
      </rPr>
      <t>目标</t>
    </r>
    <r>
      <rPr>
        <sz val="12"/>
        <rFont val="Times New Roman"/>
        <family val="1"/>
      </rPr>
      <t>2</t>
    </r>
    <r>
      <rPr>
        <sz val="12"/>
        <rFont val="方正仿宋_GBK"/>
        <family val="4"/>
      </rPr>
      <t>：资金使用规范性达标；</t>
    </r>
  </si>
  <si>
    <r>
      <rPr>
        <sz val="12"/>
        <rFont val="方正仿宋_GBK"/>
        <family val="4"/>
      </rPr>
      <t>按照文件执行到位</t>
    </r>
  </si>
  <si>
    <r>
      <t>2021</t>
    </r>
    <r>
      <rPr>
        <sz val="12"/>
        <rFont val="方正仿宋_GBK"/>
        <family val="4"/>
      </rPr>
      <t>年优抚对象待遇发放</t>
    </r>
  </si>
  <si>
    <r>
      <rPr>
        <sz val="12"/>
        <rFont val="方正仿宋_GBK"/>
        <family val="4"/>
      </rPr>
      <t>廖雪令</t>
    </r>
    <r>
      <rPr>
        <sz val="12"/>
        <rFont val="Times New Roman"/>
        <family val="1"/>
      </rPr>
      <t>15823732136</t>
    </r>
  </si>
  <si>
    <r>
      <rPr>
        <sz val="12"/>
        <rFont val="方正仿宋_GBK"/>
        <family val="4"/>
      </rPr>
      <t>镇退役军人服务站</t>
    </r>
  </si>
  <si>
    <r>
      <rPr>
        <sz val="12"/>
        <rFont val="方正仿宋_GBK"/>
        <family val="4"/>
      </rPr>
      <t>目标</t>
    </r>
    <r>
      <rPr>
        <sz val="12"/>
        <rFont val="Times New Roman"/>
        <family val="1"/>
      </rPr>
      <t>1</t>
    </r>
    <r>
      <rPr>
        <sz val="12"/>
        <rFont val="方正仿宋_GBK"/>
        <family val="4"/>
      </rPr>
      <t>：抚恤执行情况规范性；</t>
    </r>
    <r>
      <rPr>
        <sz val="12"/>
        <rFont val="Times New Roman"/>
        <family val="1"/>
      </rPr>
      <t xml:space="preserve">
</t>
    </r>
    <r>
      <rPr>
        <sz val="12"/>
        <rFont val="方正仿宋_GBK"/>
        <family val="4"/>
      </rPr>
      <t>目标</t>
    </r>
    <r>
      <rPr>
        <sz val="12"/>
        <rFont val="Times New Roman"/>
        <family val="1"/>
      </rPr>
      <t>2</t>
    </r>
    <r>
      <rPr>
        <sz val="12"/>
        <rFont val="方正仿宋_GBK"/>
        <family val="4"/>
      </rPr>
      <t>：资金使用规范性达标；</t>
    </r>
  </si>
  <si>
    <r>
      <rPr>
        <sz val="12"/>
        <rFont val="方正仿宋_GBK"/>
        <family val="4"/>
      </rPr>
      <t>退役军人服务站工作经费支出</t>
    </r>
  </si>
  <si>
    <r>
      <rPr>
        <sz val="12"/>
        <rFont val="方正仿宋_GBK"/>
        <family val="4"/>
      </rPr>
      <t>目标</t>
    </r>
    <r>
      <rPr>
        <sz val="12"/>
        <rFont val="Times New Roman"/>
        <family val="1"/>
      </rPr>
      <t>1</t>
    </r>
    <r>
      <rPr>
        <sz val="12"/>
        <rFont val="方正仿宋_GBK"/>
        <family val="4"/>
      </rPr>
      <t>：制定村居服务站考核方案，严格执行考核；</t>
    </r>
    <r>
      <rPr>
        <sz val="12"/>
        <rFont val="Times New Roman"/>
        <family val="1"/>
      </rPr>
      <t xml:space="preserve">
</t>
    </r>
    <r>
      <rPr>
        <sz val="12"/>
        <rFont val="方正仿宋_GBK"/>
        <family val="4"/>
      </rPr>
      <t>目标</t>
    </r>
    <r>
      <rPr>
        <sz val="12"/>
        <rFont val="Times New Roman"/>
        <family val="1"/>
      </rPr>
      <t>2</t>
    </r>
    <r>
      <rPr>
        <sz val="12"/>
        <rFont val="方正仿宋_GBK"/>
        <family val="4"/>
      </rPr>
      <t>：资金使用规范性达标；</t>
    </r>
  </si>
  <si>
    <r>
      <rPr>
        <sz val="12"/>
        <rFont val="方正仿宋_GBK"/>
        <family val="4"/>
      </rPr>
      <t>按照镇级制定考核办法执行，村（社区）服务站运行保障到位</t>
    </r>
  </si>
  <si>
    <r>
      <t>2021</t>
    </r>
    <r>
      <rPr>
        <sz val="12"/>
        <rFont val="方正仿宋_GBK"/>
        <family val="4"/>
      </rPr>
      <t>年民政救助资金发放</t>
    </r>
  </si>
  <si>
    <r>
      <rPr>
        <sz val="12"/>
        <rFont val="方正仿宋_GBK"/>
        <family val="4"/>
      </rPr>
      <t>目标</t>
    </r>
    <r>
      <rPr>
        <sz val="12"/>
        <rFont val="Times New Roman"/>
        <family val="1"/>
      </rPr>
      <t>1</t>
    </r>
    <r>
      <rPr>
        <sz val="12"/>
        <rFont val="方正仿宋_GBK"/>
        <family val="4"/>
      </rPr>
      <t>：留守儿童、高龄补助政策执行情况评估达</t>
    </r>
    <r>
      <rPr>
        <sz val="12"/>
        <rFont val="Times New Roman"/>
        <family val="1"/>
      </rPr>
      <t>100%</t>
    </r>
    <r>
      <rPr>
        <sz val="12"/>
        <rFont val="方正仿宋_GBK"/>
        <family val="4"/>
      </rPr>
      <t>；</t>
    </r>
    <r>
      <rPr>
        <sz val="12"/>
        <rFont val="Times New Roman"/>
        <family val="1"/>
      </rPr>
      <t xml:space="preserve">
</t>
    </r>
    <r>
      <rPr>
        <sz val="12"/>
        <rFont val="方正仿宋_GBK"/>
        <family val="4"/>
      </rPr>
      <t>目标</t>
    </r>
    <r>
      <rPr>
        <sz val="12"/>
        <rFont val="Times New Roman"/>
        <family val="1"/>
      </rPr>
      <t>2</t>
    </r>
    <r>
      <rPr>
        <sz val="12"/>
        <rFont val="方正仿宋_GBK"/>
        <family val="4"/>
      </rPr>
      <t>：低保、五保救助政策执行规范，漏保率低于</t>
    </r>
    <r>
      <rPr>
        <sz val="12"/>
        <rFont val="Times New Roman"/>
        <family val="1"/>
      </rPr>
      <t>1%</t>
    </r>
    <r>
      <rPr>
        <sz val="12"/>
        <rFont val="方正仿宋_GBK"/>
        <family val="4"/>
      </rPr>
      <t>；</t>
    </r>
    <r>
      <rPr>
        <sz val="12"/>
        <rFont val="Times New Roman"/>
        <family val="1"/>
      </rPr>
      <t xml:space="preserve">
</t>
    </r>
    <r>
      <rPr>
        <sz val="12"/>
        <rFont val="方正仿宋_GBK"/>
        <family val="4"/>
      </rPr>
      <t>目标</t>
    </r>
    <r>
      <rPr>
        <sz val="12"/>
        <rFont val="Times New Roman"/>
        <family val="1"/>
      </rPr>
      <t>3</t>
    </r>
    <r>
      <rPr>
        <sz val="12"/>
        <rFont val="方正仿宋_GBK"/>
        <family val="4"/>
      </rPr>
      <t>：资金使用规范性达标；</t>
    </r>
  </si>
  <si>
    <r>
      <rPr>
        <sz val="12"/>
        <rFont val="方正仿宋_GBK"/>
        <family val="4"/>
      </rPr>
      <t>按照文件执行到位，困难群体救助基本做到应保尽保</t>
    </r>
  </si>
  <si>
    <r>
      <t>2020</t>
    </r>
    <r>
      <rPr>
        <sz val="12"/>
        <rFont val="方正仿宋_GBK"/>
        <family val="4"/>
      </rPr>
      <t>年度老党员生活补助资金</t>
    </r>
  </si>
  <si>
    <r>
      <rPr>
        <sz val="12"/>
        <rFont val="方正仿宋_GBK"/>
        <family val="4"/>
      </rPr>
      <t>目标</t>
    </r>
    <r>
      <rPr>
        <sz val="12"/>
        <rFont val="Times New Roman"/>
        <family val="1"/>
      </rPr>
      <t>1</t>
    </r>
    <r>
      <rPr>
        <sz val="12"/>
        <rFont val="方正仿宋_GBK"/>
        <family val="4"/>
      </rPr>
      <t>：农村</t>
    </r>
    <r>
      <rPr>
        <sz val="12"/>
        <rFont val="Times New Roman"/>
        <family val="1"/>
      </rPr>
      <t>4050</t>
    </r>
    <r>
      <rPr>
        <sz val="12"/>
        <rFont val="方正仿宋_GBK"/>
        <family val="4"/>
      </rPr>
      <t>老党员生活补助发放兑付到人；</t>
    </r>
    <r>
      <rPr>
        <sz val="12"/>
        <rFont val="Times New Roman"/>
        <family val="1"/>
      </rPr>
      <t xml:space="preserve">
</t>
    </r>
    <r>
      <rPr>
        <sz val="12"/>
        <rFont val="方正仿宋_GBK"/>
        <family val="4"/>
      </rPr>
      <t>目标</t>
    </r>
    <r>
      <rPr>
        <sz val="12"/>
        <rFont val="Times New Roman"/>
        <family val="1"/>
      </rPr>
      <t>2</t>
    </r>
    <r>
      <rPr>
        <sz val="12"/>
        <rFont val="方正仿宋_GBK"/>
        <family val="4"/>
      </rPr>
      <t>：享受人员范围应发尽发，不截留，不克扣；</t>
    </r>
  </si>
  <si>
    <r>
      <t>2020</t>
    </r>
    <r>
      <rPr>
        <sz val="12"/>
        <rFont val="方正仿宋_GBK"/>
        <family val="4"/>
      </rPr>
      <t>年城乡居民养老保险工作经费</t>
    </r>
  </si>
  <si>
    <r>
      <rPr>
        <sz val="12"/>
        <rFont val="方正仿宋_GBK"/>
        <family val="4"/>
      </rPr>
      <t>李强</t>
    </r>
    <r>
      <rPr>
        <sz val="12"/>
        <rFont val="Times New Roman"/>
        <family val="1"/>
      </rPr>
      <t>13018369286</t>
    </r>
  </si>
  <si>
    <r>
      <rPr>
        <sz val="12"/>
        <rFont val="方正仿宋_GBK"/>
        <family val="4"/>
      </rPr>
      <t>镇社保所</t>
    </r>
  </si>
  <si>
    <r>
      <rPr>
        <sz val="12"/>
        <rFont val="方正仿宋_GBK"/>
        <family val="4"/>
      </rPr>
      <t>目标</t>
    </r>
    <r>
      <rPr>
        <sz val="12"/>
        <rFont val="Times New Roman"/>
        <family val="1"/>
      </rPr>
      <t>1</t>
    </r>
    <r>
      <rPr>
        <sz val="12"/>
        <rFont val="方正仿宋_GBK"/>
        <family val="4"/>
      </rPr>
      <t>：全镇应参保人员参保率达到</t>
    </r>
    <r>
      <rPr>
        <sz val="12"/>
        <rFont val="Times New Roman"/>
        <family val="1"/>
      </rPr>
      <t>80%</t>
    </r>
    <r>
      <rPr>
        <sz val="12"/>
        <rFont val="方正仿宋_GBK"/>
        <family val="4"/>
      </rPr>
      <t>；</t>
    </r>
    <r>
      <rPr>
        <sz val="12"/>
        <rFont val="Times New Roman"/>
        <family val="1"/>
      </rPr>
      <t xml:space="preserve">
</t>
    </r>
    <r>
      <rPr>
        <sz val="12"/>
        <rFont val="方正仿宋_GBK"/>
        <family val="4"/>
      </rPr>
      <t>目标</t>
    </r>
    <r>
      <rPr>
        <sz val="12"/>
        <rFont val="Times New Roman"/>
        <family val="1"/>
      </rPr>
      <t>2</t>
    </r>
    <r>
      <rPr>
        <sz val="12"/>
        <rFont val="方正仿宋_GBK"/>
        <family val="4"/>
      </rPr>
      <t>：已参保人员按时缴纳社保资金率达到</t>
    </r>
    <r>
      <rPr>
        <sz val="12"/>
        <rFont val="Times New Roman"/>
        <family val="1"/>
      </rPr>
      <t>90%</t>
    </r>
    <r>
      <rPr>
        <sz val="12"/>
        <rFont val="方正仿宋_GBK"/>
        <family val="4"/>
      </rPr>
      <t>；</t>
    </r>
    <r>
      <rPr>
        <sz val="12"/>
        <rFont val="Times New Roman"/>
        <family val="1"/>
      </rPr>
      <t xml:space="preserve">
</t>
    </r>
    <r>
      <rPr>
        <sz val="12"/>
        <rFont val="方正仿宋_GBK"/>
        <family val="4"/>
      </rPr>
      <t>目标</t>
    </r>
    <r>
      <rPr>
        <sz val="12"/>
        <rFont val="Times New Roman"/>
        <family val="1"/>
      </rPr>
      <t>3</t>
    </r>
    <r>
      <rPr>
        <sz val="12"/>
        <rFont val="方正仿宋_GBK"/>
        <family val="4"/>
      </rPr>
      <t>：资金使用规范性达标</t>
    </r>
    <r>
      <rPr>
        <sz val="12"/>
        <rFont val="Times New Roman"/>
        <family val="1"/>
      </rPr>
      <t>.</t>
    </r>
  </si>
  <si>
    <r>
      <rPr>
        <sz val="12"/>
        <rFont val="方正仿宋_GBK"/>
        <family val="4"/>
      </rPr>
      <t>完成区级下达的参保任务</t>
    </r>
  </si>
  <si>
    <r>
      <rPr>
        <sz val="12"/>
        <rFont val="方正仿宋_GBK"/>
        <family val="4"/>
      </rPr>
      <t>大规模核酸监测疫情防控费用及接种工作经费</t>
    </r>
  </si>
  <si>
    <r>
      <rPr>
        <sz val="12"/>
        <rFont val="方正仿宋_GBK"/>
        <family val="4"/>
      </rPr>
      <t>目标</t>
    </r>
    <r>
      <rPr>
        <sz val="12"/>
        <rFont val="Times New Roman"/>
        <family val="1"/>
      </rPr>
      <t>1</t>
    </r>
    <r>
      <rPr>
        <sz val="12"/>
        <rFont val="方正仿宋_GBK"/>
        <family val="4"/>
      </rPr>
      <t>：保障疫情防控资金，做好疫情防控工作；</t>
    </r>
    <r>
      <rPr>
        <sz val="12"/>
        <rFont val="Times New Roman"/>
        <family val="1"/>
      </rPr>
      <t xml:space="preserve">
</t>
    </r>
    <r>
      <rPr>
        <sz val="12"/>
        <rFont val="方正仿宋_GBK"/>
        <family val="4"/>
      </rPr>
      <t>目标</t>
    </r>
    <r>
      <rPr>
        <sz val="12"/>
        <rFont val="Times New Roman"/>
        <family val="1"/>
      </rPr>
      <t>2</t>
    </r>
    <r>
      <rPr>
        <sz val="12"/>
        <rFont val="方正仿宋_GBK"/>
        <family val="4"/>
      </rPr>
      <t>：关于资金支出范围必要提请党委会通过；</t>
    </r>
    <r>
      <rPr>
        <sz val="12"/>
        <rFont val="Times New Roman"/>
        <family val="1"/>
      </rPr>
      <t xml:space="preserve">
</t>
    </r>
    <r>
      <rPr>
        <sz val="12"/>
        <rFont val="方正仿宋_GBK"/>
        <family val="4"/>
      </rPr>
      <t>目标</t>
    </r>
    <r>
      <rPr>
        <sz val="12"/>
        <rFont val="Times New Roman"/>
        <family val="1"/>
      </rPr>
      <t>3</t>
    </r>
    <r>
      <rPr>
        <sz val="12"/>
        <rFont val="方正仿宋_GBK"/>
        <family val="4"/>
      </rPr>
      <t>：资金使用规范性达标</t>
    </r>
    <r>
      <rPr>
        <sz val="12"/>
        <rFont val="Times New Roman"/>
        <family val="1"/>
      </rPr>
      <t>.</t>
    </r>
  </si>
  <si>
    <r>
      <rPr>
        <sz val="12"/>
        <rFont val="方正仿宋_GBK"/>
        <family val="4"/>
      </rPr>
      <t>疫情防控严格执行上级文件，辖区内疫情得到有效防控</t>
    </r>
  </si>
  <si>
    <r>
      <rPr>
        <sz val="12"/>
        <rFont val="方正仿宋_GBK"/>
        <family val="4"/>
      </rPr>
      <t>城乡居民合作医疗保险工作经费</t>
    </r>
  </si>
  <si>
    <r>
      <rPr>
        <sz val="12"/>
        <rFont val="方正仿宋_GBK"/>
        <family val="4"/>
      </rPr>
      <t>目标</t>
    </r>
    <r>
      <rPr>
        <sz val="12"/>
        <rFont val="Times New Roman"/>
        <family val="1"/>
      </rPr>
      <t>1</t>
    </r>
    <r>
      <rPr>
        <sz val="12"/>
        <rFont val="方正仿宋_GBK"/>
        <family val="4"/>
      </rPr>
      <t>：全镇应参保人员参保率达到</t>
    </r>
    <r>
      <rPr>
        <sz val="12"/>
        <rFont val="Times New Roman"/>
        <family val="1"/>
      </rPr>
      <t>80%</t>
    </r>
    <r>
      <rPr>
        <sz val="12"/>
        <rFont val="方正仿宋_GBK"/>
        <family val="4"/>
      </rPr>
      <t>；</t>
    </r>
    <r>
      <rPr>
        <sz val="12"/>
        <rFont val="Times New Roman"/>
        <family val="1"/>
      </rPr>
      <t xml:space="preserve">
</t>
    </r>
    <r>
      <rPr>
        <sz val="12"/>
        <rFont val="方正仿宋_GBK"/>
        <family val="4"/>
      </rPr>
      <t>目标</t>
    </r>
    <r>
      <rPr>
        <sz val="12"/>
        <rFont val="Times New Roman"/>
        <family val="1"/>
      </rPr>
      <t>2</t>
    </r>
    <r>
      <rPr>
        <sz val="12"/>
        <rFont val="方正仿宋_GBK"/>
        <family val="4"/>
      </rPr>
      <t>：已参保人员按时缴纳医保资金率达到</t>
    </r>
    <r>
      <rPr>
        <sz val="12"/>
        <rFont val="Times New Roman"/>
        <family val="1"/>
      </rPr>
      <t>90%</t>
    </r>
    <r>
      <rPr>
        <sz val="12"/>
        <rFont val="方正仿宋_GBK"/>
        <family val="4"/>
      </rPr>
      <t>；</t>
    </r>
    <r>
      <rPr>
        <sz val="12"/>
        <rFont val="Times New Roman"/>
        <family val="1"/>
      </rPr>
      <t xml:space="preserve">
</t>
    </r>
    <r>
      <rPr>
        <sz val="12"/>
        <rFont val="方正仿宋_GBK"/>
        <family val="4"/>
      </rPr>
      <t>目标</t>
    </r>
    <r>
      <rPr>
        <sz val="12"/>
        <rFont val="Times New Roman"/>
        <family val="1"/>
      </rPr>
      <t>3</t>
    </r>
    <r>
      <rPr>
        <sz val="12"/>
        <rFont val="方正仿宋_GBK"/>
        <family val="4"/>
      </rPr>
      <t>：资金使用规范性达标</t>
    </r>
    <r>
      <rPr>
        <sz val="12"/>
        <rFont val="Times New Roman"/>
        <family val="1"/>
      </rPr>
      <t>.</t>
    </r>
  </si>
  <si>
    <r>
      <rPr>
        <sz val="12"/>
        <rFont val="方正仿宋_GBK"/>
        <family val="4"/>
      </rPr>
      <t>污水管网维修养护补助</t>
    </r>
  </si>
  <si>
    <r>
      <rPr>
        <sz val="12"/>
        <rFont val="方正仿宋_GBK"/>
        <family val="4"/>
      </rPr>
      <t>目标</t>
    </r>
    <r>
      <rPr>
        <sz val="12"/>
        <rFont val="Times New Roman"/>
        <family val="1"/>
      </rPr>
      <t>1</t>
    </r>
    <r>
      <rPr>
        <sz val="12"/>
        <rFont val="方正仿宋_GBK"/>
        <family val="4"/>
      </rPr>
      <t>：制定污水管网维修方案，聘请第三方单位维护；</t>
    </r>
    <r>
      <rPr>
        <sz val="12"/>
        <rFont val="Times New Roman"/>
        <family val="1"/>
      </rPr>
      <t xml:space="preserve">
</t>
    </r>
    <r>
      <rPr>
        <sz val="12"/>
        <rFont val="方正仿宋_GBK"/>
        <family val="4"/>
      </rPr>
      <t>目标</t>
    </r>
    <r>
      <rPr>
        <sz val="12"/>
        <rFont val="Times New Roman"/>
        <family val="1"/>
      </rPr>
      <t>2</t>
    </r>
    <r>
      <rPr>
        <sz val="12"/>
        <rFont val="方正仿宋_GBK"/>
        <family val="4"/>
      </rPr>
      <t>：资金使用规范性达标</t>
    </r>
    <r>
      <rPr>
        <sz val="12"/>
        <rFont val="Times New Roman"/>
        <family val="1"/>
      </rPr>
      <t>.</t>
    </r>
  </si>
  <si>
    <r>
      <rPr>
        <sz val="12"/>
        <rFont val="方正仿宋_GBK"/>
        <family val="4"/>
      </rPr>
      <t>全镇污水管网维修达标，管护到位</t>
    </r>
  </si>
  <si>
    <r>
      <rPr>
        <sz val="12"/>
        <rFont val="方正仿宋_GBK"/>
        <family val="4"/>
      </rPr>
      <t>以前年度</t>
    </r>
    <r>
      <rPr>
        <sz val="12"/>
        <rFont val="Times New Roman"/>
        <family val="1"/>
      </rPr>
      <t>“</t>
    </r>
    <r>
      <rPr>
        <sz val="12"/>
        <rFont val="方正仿宋_GBK"/>
        <family val="4"/>
      </rPr>
      <t>两违</t>
    </r>
    <r>
      <rPr>
        <sz val="12"/>
        <rFont val="Times New Roman"/>
        <family val="1"/>
      </rPr>
      <t>”</t>
    </r>
    <r>
      <rPr>
        <sz val="12"/>
        <rFont val="方正仿宋_GBK"/>
        <family val="4"/>
      </rPr>
      <t>整治工作经费</t>
    </r>
  </si>
  <si>
    <r>
      <rPr>
        <sz val="12"/>
        <rFont val="方正仿宋_GBK"/>
        <family val="4"/>
      </rPr>
      <t>目标</t>
    </r>
    <r>
      <rPr>
        <sz val="12"/>
        <rFont val="Times New Roman"/>
        <family val="1"/>
      </rPr>
      <t>1</t>
    </r>
    <r>
      <rPr>
        <sz val="12"/>
        <rFont val="方正仿宋_GBK"/>
        <family val="4"/>
      </rPr>
      <t>：兑付往年度</t>
    </r>
    <r>
      <rPr>
        <sz val="12"/>
        <rFont val="Times New Roman"/>
        <family val="1"/>
      </rPr>
      <t>“</t>
    </r>
    <r>
      <rPr>
        <sz val="12"/>
        <rFont val="方正仿宋_GBK"/>
        <family val="4"/>
      </rPr>
      <t>两违</t>
    </r>
    <r>
      <rPr>
        <sz val="12"/>
        <rFont val="Times New Roman"/>
        <family val="1"/>
      </rPr>
      <t>”</t>
    </r>
    <r>
      <rPr>
        <sz val="12"/>
        <rFont val="方正仿宋_GBK"/>
        <family val="4"/>
      </rPr>
      <t>整治经费，达到验收条件；</t>
    </r>
    <r>
      <rPr>
        <sz val="12"/>
        <rFont val="Times New Roman"/>
        <family val="1"/>
      </rPr>
      <t xml:space="preserve">
</t>
    </r>
    <r>
      <rPr>
        <sz val="12"/>
        <rFont val="方正仿宋_GBK"/>
        <family val="4"/>
      </rPr>
      <t>目标</t>
    </r>
    <r>
      <rPr>
        <sz val="12"/>
        <rFont val="Times New Roman"/>
        <family val="1"/>
      </rPr>
      <t>2</t>
    </r>
    <r>
      <rPr>
        <sz val="12"/>
        <rFont val="方正仿宋_GBK"/>
        <family val="4"/>
      </rPr>
      <t>：资金使用规范性达标</t>
    </r>
    <r>
      <rPr>
        <sz val="12"/>
        <rFont val="Times New Roman"/>
        <family val="1"/>
      </rPr>
      <t>.</t>
    </r>
  </si>
  <si>
    <r>
      <rPr>
        <sz val="12"/>
        <rFont val="方正仿宋_GBK"/>
        <family val="4"/>
      </rPr>
      <t>资金兑付到位</t>
    </r>
  </si>
  <si>
    <r>
      <rPr>
        <sz val="12"/>
        <rFont val="方正仿宋_GBK"/>
        <family val="4"/>
      </rPr>
      <t>生活垃圾分类考核奖励资金、乡镇污水处理费</t>
    </r>
  </si>
  <si>
    <r>
      <rPr>
        <sz val="12"/>
        <rFont val="方正仿宋_GBK"/>
        <family val="4"/>
      </rPr>
      <t>游运</t>
    </r>
    <r>
      <rPr>
        <sz val="12"/>
        <rFont val="Times New Roman"/>
        <family val="1"/>
      </rPr>
      <t>13996305673</t>
    </r>
  </si>
  <si>
    <r>
      <rPr>
        <sz val="12"/>
        <rFont val="方正仿宋_GBK"/>
        <family val="4"/>
      </rPr>
      <t>镇建环中心</t>
    </r>
  </si>
  <si>
    <r>
      <rPr>
        <sz val="12"/>
        <rFont val="方正仿宋_GBK"/>
        <family val="4"/>
      </rPr>
      <t>目标</t>
    </r>
    <r>
      <rPr>
        <sz val="12"/>
        <rFont val="Times New Roman"/>
        <family val="1"/>
      </rPr>
      <t>1</t>
    </r>
    <r>
      <rPr>
        <sz val="12"/>
        <rFont val="方正仿宋_GBK"/>
        <family val="4"/>
      </rPr>
      <t>：生活垃圾分类桶摆放在重要位置达</t>
    </r>
    <r>
      <rPr>
        <sz val="12"/>
        <rFont val="Times New Roman"/>
        <family val="1"/>
      </rPr>
      <t>30</t>
    </r>
    <r>
      <rPr>
        <sz val="12"/>
        <rFont val="方正仿宋_GBK"/>
        <family val="4"/>
      </rPr>
      <t>个；</t>
    </r>
    <r>
      <rPr>
        <sz val="12"/>
        <rFont val="Times New Roman"/>
        <family val="1"/>
      </rPr>
      <t xml:space="preserve">
</t>
    </r>
    <r>
      <rPr>
        <sz val="12"/>
        <rFont val="方正仿宋_GBK"/>
        <family val="4"/>
      </rPr>
      <t>目标</t>
    </r>
    <r>
      <rPr>
        <sz val="12"/>
        <rFont val="Times New Roman"/>
        <family val="1"/>
      </rPr>
      <t>2</t>
    </r>
    <r>
      <rPr>
        <sz val="12"/>
        <rFont val="方正仿宋_GBK"/>
        <family val="4"/>
      </rPr>
      <t>：资金使用规范性达标</t>
    </r>
    <r>
      <rPr>
        <sz val="12"/>
        <rFont val="Times New Roman"/>
        <family val="1"/>
      </rPr>
      <t>.</t>
    </r>
  </si>
  <si>
    <r>
      <rPr>
        <sz val="12"/>
        <rFont val="方正仿宋_GBK"/>
        <family val="4"/>
      </rPr>
      <t>按照区级任务要求，完成垃圾分类垃圾桶的摆放和群众意识宣传</t>
    </r>
  </si>
  <si>
    <r>
      <t>2020</t>
    </r>
    <r>
      <rPr>
        <sz val="12"/>
        <rFont val="方正仿宋_GBK"/>
        <family val="4"/>
      </rPr>
      <t>年基层动物防疫补助资金</t>
    </r>
  </si>
  <si>
    <r>
      <rPr>
        <sz val="12"/>
        <rFont val="方正仿宋_GBK"/>
        <family val="4"/>
      </rPr>
      <t>阳文彬</t>
    </r>
    <r>
      <rPr>
        <sz val="12"/>
        <rFont val="Times New Roman"/>
        <family val="1"/>
      </rPr>
      <t>13637963627</t>
    </r>
  </si>
  <si>
    <r>
      <rPr>
        <sz val="12"/>
        <rFont val="方正仿宋_GBK"/>
        <family val="4"/>
      </rPr>
      <t>镇农业服务中心</t>
    </r>
  </si>
  <si>
    <r>
      <rPr>
        <sz val="12"/>
        <rFont val="方正仿宋_GBK"/>
        <family val="4"/>
      </rPr>
      <t>目标</t>
    </r>
    <r>
      <rPr>
        <sz val="12"/>
        <rFont val="Times New Roman"/>
        <family val="1"/>
      </rPr>
      <t>1</t>
    </r>
    <r>
      <rPr>
        <sz val="12"/>
        <rFont val="方正仿宋_GBK"/>
        <family val="4"/>
      </rPr>
      <t>：动物防疫检查出勤率达</t>
    </r>
    <r>
      <rPr>
        <sz val="12"/>
        <rFont val="Times New Roman"/>
        <family val="1"/>
      </rPr>
      <t>100%</t>
    </r>
    <r>
      <rPr>
        <sz val="12"/>
        <rFont val="方正仿宋_GBK"/>
        <family val="4"/>
      </rPr>
      <t>；</t>
    </r>
    <r>
      <rPr>
        <sz val="12"/>
        <rFont val="Times New Roman"/>
        <family val="1"/>
      </rPr>
      <t xml:space="preserve">
</t>
    </r>
    <r>
      <rPr>
        <sz val="12"/>
        <rFont val="方正仿宋_GBK"/>
        <family val="4"/>
      </rPr>
      <t>目标</t>
    </r>
    <r>
      <rPr>
        <sz val="12"/>
        <rFont val="Times New Roman"/>
        <family val="1"/>
      </rPr>
      <t>2</t>
    </r>
    <r>
      <rPr>
        <sz val="12"/>
        <rFont val="方正仿宋_GBK"/>
        <family val="4"/>
      </rPr>
      <t>：资金使用规范性达标</t>
    </r>
    <r>
      <rPr>
        <sz val="12"/>
        <rFont val="Times New Roman"/>
        <family val="1"/>
      </rPr>
      <t>.</t>
    </r>
  </si>
  <si>
    <r>
      <rPr>
        <sz val="12"/>
        <rFont val="方正仿宋_GBK"/>
        <family val="4"/>
      </rPr>
      <t>完成区级下达的任务</t>
    </r>
  </si>
  <si>
    <r>
      <rPr>
        <sz val="12"/>
        <rFont val="方正仿宋_GBK"/>
        <family val="4"/>
      </rPr>
      <t>街镇村居换届工作经费</t>
    </r>
  </si>
  <si>
    <r>
      <rPr>
        <sz val="12"/>
        <rFont val="方正仿宋_GBK"/>
        <family val="4"/>
      </rPr>
      <t>目标</t>
    </r>
    <r>
      <rPr>
        <sz val="12"/>
        <rFont val="Times New Roman"/>
        <family val="1"/>
      </rPr>
      <t>1</t>
    </r>
    <r>
      <rPr>
        <sz val="12"/>
        <rFont val="方正仿宋_GBK"/>
        <family val="4"/>
      </rPr>
      <t>：两委换届群众参与度达</t>
    </r>
    <r>
      <rPr>
        <sz val="12"/>
        <rFont val="Times New Roman"/>
        <family val="1"/>
      </rPr>
      <t>50%</t>
    </r>
    <r>
      <rPr>
        <sz val="12"/>
        <rFont val="方正仿宋_GBK"/>
        <family val="4"/>
      </rPr>
      <t>以上；</t>
    </r>
    <r>
      <rPr>
        <sz val="12"/>
        <rFont val="Times New Roman"/>
        <family val="1"/>
      </rPr>
      <t xml:space="preserve">
</t>
    </r>
    <r>
      <rPr>
        <sz val="12"/>
        <rFont val="方正仿宋_GBK"/>
        <family val="4"/>
      </rPr>
      <t>目标</t>
    </r>
    <r>
      <rPr>
        <sz val="12"/>
        <rFont val="Times New Roman"/>
        <family val="1"/>
      </rPr>
      <t>2</t>
    </r>
    <r>
      <rPr>
        <sz val="12"/>
        <rFont val="方正仿宋_GBK"/>
        <family val="4"/>
      </rPr>
      <t>：资金使用规范性达标</t>
    </r>
    <r>
      <rPr>
        <sz val="12"/>
        <rFont val="Times New Roman"/>
        <family val="1"/>
      </rPr>
      <t>.</t>
    </r>
  </si>
  <si>
    <r>
      <rPr>
        <sz val="12"/>
        <rFont val="方正仿宋_GBK"/>
        <family val="4"/>
      </rPr>
      <t>全镇村居换届任务全面完成</t>
    </r>
  </si>
  <si>
    <r>
      <t>2021</t>
    </r>
    <r>
      <rPr>
        <sz val="12"/>
        <rFont val="方正仿宋_GBK"/>
        <family val="4"/>
      </rPr>
      <t>年龙溪河云台镇场镇段综合整治工程占地租金</t>
    </r>
  </si>
  <si>
    <r>
      <rPr>
        <sz val="12"/>
        <rFont val="方正仿宋_GBK"/>
        <family val="4"/>
      </rPr>
      <t>目标</t>
    </r>
    <r>
      <rPr>
        <sz val="12"/>
        <rFont val="Times New Roman"/>
        <family val="1"/>
      </rPr>
      <t>1</t>
    </r>
    <r>
      <rPr>
        <sz val="12"/>
        <rFont val="方正仿宋_GBK"/>
        <family val="4"/>
      </rPr>
      <t>：按政策执行，确保资金兑付到位，提升群众满意度；</t>
    </r>
    <r>
      <rPr>
        <sz val="12"/>
        <rFont val="Times New Roman"/>
        <family val="1"/>
      </rPr>
      <t xml:space="preserve">
</t>
    </r>
    <r>
      <rPr>
        <sz val="12"/>
        <rFont val="方正仿宋_GBK"/>
        <family val="4"/>
      </rPr>
      <t>目标</t>
    </r>
    <r>
      <rPr>
        <sz val="12"/>
        <rFont val="Times New Roman"/>
        <family val="1"/>
      </rPr>
      <t>2</t>
    </r>
    <r>
      <rPr>
        <sz val="12"/>
        <rFont val="方正仿宋_GBK"/>
        <family val="4"/>
      </rPr>
      <t>：资金使用规范性达标</t>
    </r>
    <r>
      <rPr>
        <sz val="12"/>
        <rFont val="Times New Roman"/>
        <family val="1"/>
      </rPr>
      <t>.</t>
    </r>
  </si>
  <si>
    <r>
      <rPr>
        <sz val="12"/>
        <rFont val="方正仿宋_GBK"/>
        <family val="4"/>
      </rPr>
      <t>按照文件执行到位，资金兑付到人</t>
    </r>
  </si>
  <si>
    <r>
      <rPr>
        <sz val="12"/>
        <rFont val="方正仿宋_GBK"/>
        <family val="4"/>
      </rPr>
      <t>农村饮水安全工程维修养护资金</t>
    </r>
  </si>
  <si>
    <r>
      <rPr>
        <sz val="12"/>
        <rFont val="方正仿宋_GBK"/>
        <family val="4"/>
      </rPr>
      <t>目标</t>
    </r>
    <r>
      <rPr>
        <sz val="12"/>
        <rFont val="Times New Roman"/>
        <family val="1"/>
      </rPr>
      <t>1</t>
    </r>
    <r>
      <rPr>
        <sz val="12"/>
        <rFont val="方正仿宋_GBK"/>
        <family val="4"/>
      </rPr>
      <t>：严格资金使用范围，不超范围使用；</t>
    </r>
    <r>
      <rPr>
        <sz val="12"/>
        <rFont val="Times New Roman"/>
        <family val="1"/>
      </rPr>
      <t xml:space="preserve">
</t>
    </r>
    <r>
      <rPr>
        <sz val="12"/>
        <rFont val="方正仿宋_GBK"/>
        <family val="4"/>
      </rPr>
      <t>目标</t>
    </r>
    <r>
      <rPr>
        <sz val="12"/>
        <rFont val="Times New Roman"/>
        <family val="1"/>
      </rPr>
      <t>2</t>
    </r>
    <r>
      <rPr>
        <sz val="12"/>
        <rFont val="方正仿宋_GBK"/>
        <family val="4"/>
      </rPr>
      <t>：资金使用规范性达标</t>
    </r>
    <r>
      <rPr>
        <sz val="12"/>
        <rFont val="Times New Roman"/>
        <family val="1"/>
      </rPr>
      <t>.</t>
    </r>
  </si>
  <si>
    <r>
      <rPr>
        <sz val="12"/>
        <rFont val="方正仿宋_GBK"/>
        <family val="4"/>
      </rPr>
      <t>资金使用严格按照文件要求，资金已全部使用，未截留</t>
    </r>
  </si>
  <si>
    <r>
      <t>2021</t>
    </r>
    <r>
      <rPr>
        <sz val="12"/>
        <rFont val="方正仿宋_GBK"/>
        <family val="4"/>
      </rPr>
      <t>年河库清漂保洁工作补助经费、</t>
    </r>
    <r>
      <rPr>
        <sz val="12"/>
        <rFont val="Times New Roman"/>
        <family val="1"/>
      </rPr>
      <t>2021</t>
    </r>
    <r>
      <rPr>
        <sz val="12"/>
        <rFont val="方正仿宋_GBK"/>
        <family val="4"/>
      </rPr>
      <t>年农村生活垃圾收运处置体系建设示范补助资金</t>
    </r>
  </si>
  <si>
    <r>
      <rPr>
        <sz val="12"/>
        <rFont val="方正仿宋_GBK"/>
        <family val="4"/>
      </rPr>
      <t>目标</t>
    </r>
    <r>
      <rPr>
        <sz val="12"/>
        <rFont val="Times New Roman"/>
        <family val="1"/>
      </rPr>
      <t>1</t>
    </r>
    <r>
      <rPr>
        <sz val="12"/>
        <rFont val="方正仿宋_GBK"/>
        <family val="4"/>
      </rPr>
      <t>：制定清漂保洁方案，严格资金使用范围；</t>
    </r>
    <r>
      <rPr>
        <sz val="12"/>
        <rFont val="Times New Roman"/>
        <family val="1"/>
      </rPr>
      <t xml:space="preserve">
</t>
    </r>
    <r>
      <rPr>
        <sz val="12"/>
        <rFont val="方正仿宋_GBK"/>
        <family val="4"/>
      </rPr>
      <t>目标</t>
    </r>
    <r>
      <rPr>
        <sz val="12"/>
        <rFont val="Times New Roman"/>
        <family val="1"/>
      </rPr>
      <t>2</t>
    </r>
    <r>
      <rPr>
        <sz val="12"/>
        <rFont val="方正仿宋_GBK"/>
        <family val="4"/>
      </rPr>
      <t>：制定垃圾清运方案，严格资金使用范围；</t>
    </r>
    <r>
      <rPr>
        <sz val="12"/>
        <rFont val="Times New Roman"/>
        <family val="1"/>
      </rPr>
      <t xml:space="preserve">
</t>
    </r>
    <r>
      <rPr>
        <sz val="12"/>
        <rFont val="方正仿宋_GBK"/>
        <family val="4"/>
      </rPr>
      <t>目标</t>
    </r>
    <r>
      <rPr>
        <sz val="12"/>
        <rFont val="Times New Roman"/>
        <family val="1"/>
      </rPr>
      <t>3</t>
    </r>
    <r>
      <rPr>
        <sz val="12"/>
        <rFont val="方正仿宋_GBK"/>
        <family val="4"/>
      </rPr>
      <t>：资金使用规范性达标</t>
    </r>
    <r>
      <rPr>
        <sz val="12"/>
        <rFont val="Times New Roman"/>
        <family val="1"/>
      </rPr>
      <t>.</t>
    </r>
  </si>
  <si>
    <r>
      <rPr>
        <sz val="12"/>
        <rFont val="方正仿宋_GBK"/>
        <family val="4"/>
      </rPr>
      <t>制定了相应的清漂方案和垃圾清运方案，资金使用严格按照文件执行。</t>
    </r>
  </si>
  <si>
    <r>
      <t>2020</t>
    </r>
    <r>
      <rPr>
        <sz val="12"/>
        <rFont val="宋体"/>
        <family val="0"/>
      </rPr>
      <t>年、2021年美丽乡村建设试点项目</t>
    </r>
  </si>
  <si>
    <r>
      <rPr>
        <sz val="12"/>
        <rFont val="方正仿宋_GBK"/>
        <family val="4"/>
      </rPr>
      <t>蒋佳玮</t>
    </r>
    <r>
      <rPr>
        <sz val="12"/>
        <rFont val="Times New Roman"/>
        <family val="1"/>
      </rPr>
      <t>13883745543</t>
    </r>
  </si>
  <si>
    <r>
      <rPr>
        <sz val="12"/>
        <rFont val="方正仿宋_GBK"/>
        <family val="4"/>
      </rPr>
      <t>镇产发中心</t>
    </r>
  </si>
  <si>
    <r>
      <rPr>
        <sz val="12"/>
        <rFont val="方正仿宋_GBK"/>
        <family val="4"/>
      </rPr>
      <t>目标</t>
    </r>
    <r>
      <rPr>
        <sz val="12"/>
        <rFont val="Times New Roman"/>
        <family val="1"/>
      </rPr>
      <t>1</t>
    </r>
    <r>
      <rPr>
        <sz val="12"/>
        <rFont val="方正仿宋_GBK"/>
        <family val="4"/>
      </rPr>
      <t>：制定一事一议项目设施方案，严格执行上级文件；</t>
    </r>
    <r>
      <rPr>
        <sz val="12"/>
        <rFont val="Times New Roman"/>
        <family val="1"/>
      </rPr>
      <t xml:space="preserve">
</t>
    </r>
    <r>
      <rPr>
        <sz val="12"/>
        <rFont val="方正仿宋_GBK"/>
        <family val="4"/>
      </rPr>
      <t>目标</t>
    </r>
    <r>
      <rPr>
        <sz val="12"/>
        <rFont val="Times New Roman"/>
        <family val="1"/>
      </rPr>
      <t>2</t>
    </r>
    <r>
      <rPr>
        <sz val="12"/>
        <rFont val="方正仿宋_GBK"/>
        <family val="4"/>
      </rPr>
      <t>：资金使用规范性达标</t>
    </r>
    <r>
      <rPr>
        <sz val="12"/>
        <rFont val="Times New Roman"/>
        <family val="1"/>
      </rPr>
      <t>.</t>
    </r>
  </si>
  <si>
    <t>按照区级要求，完成相应目标。</t>
  </si>
  <si>
    <r>
      <t>2021</t>
    </r>
    <r>
      <rPr>
        <sz val="12"/>
        <rFont val="方正仿宋_GBK"/>
        <family val="4"/>
      </rPr>
      <t>年村级公共服务项目专项资金</t>
    </r>
  </si>
  <si>
    <r>
      <t>2021</t>
    </r>
    <r>
      <rPr>
        <sz val="12"/>
        <rFont val="方正仿宋_GBK"/>
        <family val="4"/>
      </rPr>
      <t>年公共服务项目存在</t>
    </r>
    <r>
      <rPr>
        <sz val="12"/>
        <rFont val="Times New Roman"/>
        <family val="1"/>
      </rPr>
      <t>5</t>
    </r>
    <r>
      <rPr>
        <sz val="12"/>
        <rFont val="方正仿宋_GBK"/>
        <family val="4"/>
      </rPr>
      <t>个村工期滞后</t>
    </r>
  </si>
  <si>
    <t>部分村居存在进度慢，未严格落实项目更改先报后建程序</t>
  </si>
  <si>
    <r>
      <rPr>
        <sz val="12"/>
        <rFont val="方正仿宋_GBK"/>
        <family val="4"/>
      </rPr>
      <t>村</t>
    </r>
    <r>
      <rPr>
        <sz val="12"/>
        <rFont val="Times New Roman"/>
        <family val="1"/>
      </rPr>
      <t>“</t>
    </r>
    <r>
      <rPr>
        <sz val="12"/>
        <rFont val="方正仿宋_GBK"/>
        <family val="4"/>
      </rPr>
      <t>两委</t>
    </r>
    <r>
      <rPr>
        <sz val="12"/>
        <rFont val="Times New Roman"/>
        <family val="1"/>
      </rPr>
      <t>”</t>
    </r>
    <r>
      <rPr>
        <sz val="12"/>
        <rFont val="方正仿宋_GBK"/>
        <family val="4"/>
      </rPr>
      <t>补助及运行保障</t>
    </r>
  </si>
  <si>
    <r>
      <rPr>
        <sz val="12"/>
        <rFont val="方正仿宋_GBK"/>
        <family val="4"/>
      </rPr>
      <t>目标</t>
    </r>
    <r>
      <rPr>
        <sz val="12"/>
        <rFont val="Times New Roman"/>
        <family val="1"/>
      </rPr>
      <t>1</t>
    </r>
    <r>
      <rPr>
        <sz val="12"/>
        <rFont val="方正仿宋_GBK"/>
        <family val="4"/>
      </rPr>
      <t>：村干部工资发放不得超范围、超标准；</t>
    </r>
    <r>
      <rPr>
        <sz val="12"/>
        <rFont val="Times New Roman"/>
        <family val="1"/>
      </rPr>
      <t xml:space="preserve">
</t>
    </r>
    <r>
      <rPr>
        <sz val="12"/>
        <rFont val="方正仿宋_GBK"/>
        <family val="4"/>
      </rPr>
      <t>目标</t>
    </r>
    <r>
      <rPr>
        <sz val="12"/>
        <rFont val="Times New Roman"/>
        <family val="1"/>
      </rPr>
      <t>2</t>
    </r>
    <r>
      <rPr>
        <sz val="12"/>
        <rFont val="方正仿宋_GBK"/>
        <family val="4"/>
      </rPr>
      <t>：资金使用规范性达标</t>
    </r>
    <r>
      <rPr>
        <sz val="12"/>
        <rFont val="Times New Roman"/>
        <family val="1"/>
      </rPr>
      <t>.</t>
    </r>
  </si>
  <si>
    <r>
      <rPr>
        <sz val="12"/>
        <rFont val="方正仿宋_GBK"/>
        <family val="4"/>
      </rPr>
      <t>街镇打非专项项目经费支出</t>
    </r>
  </si>
  <si>
    <r>
      <rPr>
        <sz val="12"/>
        <rFont val="方正仿宋_GBK"/>
        <family val="4"/>
      </rPr>
      <t>目标</t>
    </r>
    <r>
      <rPr>
        <sz val="12"/>
        <rFont val="Times New Roman"/>
        <family val="1"/>
      </rPr>
      <t>1</t>
    </r>
    <r>
      <rPr>
        <sz val="12"/>
        <rFont val="方正仿宋_GBK"/>
        <family val="4"/>
      </rPr>
      <t>：严格执行上级政策，保障资金使用；</t>
    </r>
    <r>
      <rPr>
        <sz val="12"/>
        <rFont val="Times New Roman"/>
        <family val="1"/>
      </rPr>
      <t xml:space="preserve">
</t>
    </r>
    <r>
      <rPr>
        <sz val="12"/>
        <rFont val="方正仿宋_GBK"/>
        <family val="4"/>
      </rPr>
      <t>目标</t>
    </r>
    <r>
      <rPr>
        <sz val="12"/>
        <rFont val="Times New Roman"/>
        <family val="1"/>
      </rPr>
      <t>2</t>
    </r>
    <r>
      <rPr>
        <sz val="12"/>
        <rFont val="方正仿宋_GBK"/>
        <family val="4"/>
      </rPr>
      <t>：资金使用规范性达标</t>
    </r>
    <r>
      <rPr>
        <sz val="12"/>
        <rFont val="Times New Roman"/>
        <family val="1"/>
      </rPr>
      <t>.</t>
    </r>
  </si>
  <si>
    <r>
      <rPr>
        <sz val="12"/>
        <rFont val="方正仿宋_GBK"/>
        <family val="4"/>
      </rPr>
      <t>全镇反诈宣传次数达标，完成上级下达的任务</t>
    </r>
  </si>
  <si>
    <r>
      <rPr>
        <sz val="12"/>
        <rFont val="方正仿宋_GBK"/>
        <family val="4"/>
      </rPr>
      <t>冬春生活救助资金支出</t>
    </r>
  </si>
  <si>
    <r>
      <rPr>
        <sz val="12"/>
        <rFont val="方正仿宋_GBK"/>
        <family val="4"/>
      </rPr>
      <t>目标</t>
    </r>
    <r>
      <rPr>
        <sz val="12"/>
        <rFont val="Times New Roman"/>
        <family val="1"/>
      </rPr>
      <t>1</t>
    </r>
    <r>
      <rPr>
        <sz val="12"/>
        <rFont val="方正仿宋_GBK"/>
        <family val="4"/>
      </rPr>
      <t>：严格申报程序，严格资金兑付；</t>
    </r>
    <r>
      <rPr>
        <sz val="12"/>
        <rFont val="Times New Roman"/>
        <family val="1"/>
      </rPr>
      <t xml:space="preserve">
</t>
    </r>
    <r>
      <rPr>
        <sz val="12"/>
        <rFont val="方正仿宋_GBK"/>
        <family val="4"/>
      </rPr>
      <t>目标2：资金使用规范性达标.</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</si>
</sst>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55">
    <font>
      <sz val="11"/>
      <color indexed="8"/>
      <name val="宋体"/>
      <family val="0"/>
    </font>
    <font>
      <sz val="11"/>
      <name val="宋体"/>
      <family val="0"/>
    </font>
    <font>
      <sz val="12"/>
      <name val="宋体"/>
      <family val="0"/>
    </font>
    <font>
      <sz val="18"/>
      <name val="方正小标宋_GBK"/>
      <family val="4"/>
    </font>
    <font>
      <sz val="12"/>
      <name val="方正小标宋_GBK"/>
      <family val="4"/>
    </font>
    <font>
      <sz val="12"/>
      <name val="方正仿宋_GBK"/>
      <family val="4"/>
    </font>
    <font>
      <sz val="12"/>
      <name val="Times New Roman"/>
      <family val="1"/>
    </font>
    <font>
      <sz val="12"/>
      <color indexed="8"/>
      <name val="Times New Roman"/>
      <family val="1"/>
    </font>
    <font>
      <sz val="11"/>
      <color indexed="8"/>
      <name val="Times New Roman"/>
      <family val="1"/>
    </font>
    <font>
      <sz val="9"/>
      <name val="宋体"/>
      <family val="0"/>
    </font>
    <font>
      <sz val="12"/>
      <name val="黑体"/>
      <family val="3"/>
    </font>
    <font>
      <sz val="20"/>
      <color indexed="8"/>
      <name val="方正小标宋_GBK"/>
      <family val="4"/>
    </font>
    <font>
      <sz val="20"/>
      <color indexed="8"/>
      <name val="Times New Roman"/>
      <family val="1"/>
    </font>
    <font>
      <sz val="10"/>
      <color indexed="8"/>
      <name val="Times New Roman"/>
      <family val="1"/>
    </font>
    <font>
      <sz val="10"/>
      <color indexed="8"/>
      <name val="宋体"/>
      <family val="0"/>
    </font>
    <font>
      <sz val="9"/>
      <color indexed="8"/>
      <name val="宋体"/>
      <family val="0"/>
    </font>
    <font>
      <sz val="12"/>
      <color indexed="8"/>
      <name val="黑体"/>
      <family val="3"/>
    </font>
    <font>
      <sz val="12"/>
      <color indexed="8"/>
      <name val="宋体"/>
      <family val="0"/>
    </font>
    <font>
      <sz val="10"/>
      <color indexed="8"/>
      <name val="方正仿宋_GBK"/>
      <family val="4"/>
    </font>
    <font>
      <sz val="12"/>
      <color indexed="8"/>
      <name val="方正仿宋_GBK"/>
      <family val="4"/>
    </font>
    <font>
      <sz val="11"/>
      <color indexed="10"/>
      <name val="Times New Roman"/>
      <family val="1"/>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Times New Roman"/>
      <family val="1"/>
    </font>
    <font>
      <sz val="12"/>
      <color theme="1"/>
      <name val="Times New Roman"/>
      <family val="1"/>
    </font>
    <font>
      <sz val="9"/>
      <name val="Calibri"/>
      <family val="0"/>
    </font>
    <font>
      <sz val="20"/>
      <color rgb="FF000000"/>
      <name val="方正小标宋_GBK"/>
      <family val="4"/>
    </font>
    <font>
      <sz val="10"/>
      <color rgb="FF000000"/>
      <name val="Times New Roman"/>
      <family val="1"/>
    </font>
    <font>
      <sz val="10"/>
      <color rgb="FF000000"/>
      <name val="宋体"/>
      <family val="0"/>
    </font>
    <font>
      <sz val="10"/>
      <color theme="1"/>
      <name val="Times New Roman"/>
      <family val="1"/>
    </font>
    <font>
      <sz val="11"/>
      <color theme="1"/>
      <name val="宋体"/>
      <family val="0"/>
    </font>
    <font>
      <sz val="9"/>
      <color theme="1"/>
      <name val="Calibri"/>
      <family val="0"/>
    </font>
    <font>
      <sz val="12"/>
      <color theme="1"/>
      <name val="黑体"/>
      <family val="3"/>
    </font>
    <font>
      <sz val="12"/>
      <color theme="1"/>
      <name val="宋体"/>
      <family val="0"/>
    </font>
    <font>
      <sz val="20"/>
      <color theme="1"/>
      <name val="方正小标宋_GBK"/>
      <family val="4"/>
    </font>
    <font>
      <sz val="10"/>
      <color theme="1"/>
      <name val="方正仿宋_GBK"/>
      <family val="4"/>
    </font>
    <font>
      <sz val="10"/>
      <color theme="1"/>
      <name val="宋体"/>
      <family val="0"/>
    </font>
    <font>
      <sz val="12"/>
      <color theme="1"/>
      <name val="方正仿宋_GBK"/>
      <family val="4"/>
    </font>
    <font>
      <sz val="11"/>
      <color rgb="FF00000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right/>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23"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0" fillId="6" borderId="2" applyNumberFormat="0" applyFont="0" applyAlignment="0" applyProtection="0"/>
    <xf numFmtId="0" fontId="23" fillId="7"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0" borderId="0">
      <alignment vertical="center"/>
      <protection/>
    </xf>
    <xf numFmtId="0" fontId="28" fillId="0" borderId="0" applyNumberFormat="0" applyFill="0" applyBorder="0" applyAlignment="0" applyProtection="0"/>
    <xf numFmtId="0" fontId="29" fillId="0" borderId="0" applyNumberFormat="0" applyFill="0" applyBorder="0" applyAlignment="0" applyProtection="0"/>
    <xf numFmtId="0" fontId="0" fillId="0" borderId="0">
      <alignment vertical="center"/>
      <protection/>
    </xf>
    <xf numFmtId="0" fontId="30" fillId="0" borderId="3" applyNumberFormat="0" applyFill="0" applyAlignment="0" applyProtection="0"/>
    <xf numFmtId="0" fontId="31" fillId="0" borderId="4" applyNumberFormat="0" applyFill="0" applyAlignment="0" applyProtection="0"/>
    <xf numFmtId="0" fontId="23" fillId="8" borderId="0" applyNumberFormat="0" applyBorder="0" applyAlignment="0" applyProtection="0"/>
    <xf numFmtId="0" fontId="26" fillId="0" borderId="5" applyNumberFormat="0" applyFill="0" applyAlignment="0" applyProtection="0"/>
    <xf numFmtId="0" fontId="23" fillId="9" borderId="0" applyNumberFormat="0" applyBorder="0" applyAlignment="0" applyProtection="0"/>
    <xf numFmtId="0" fontId="32" fillId="10" borderId="6" applyNumberFormat="0" applyAlignment="0" applyProtection="0"/>
    <xf numFmtId="0" fontId="33" fillId="10" borderId="1" applyNumberFormat="0" applyAlignment="0" applyProtection="0"/>
    <xf numFmtId="0" fontId="34" fillId="11" borderId="7" applyNumberFormat="0" applyAlignment="0" applyProtection="0"/>
    <xf numFmtId="0" fontId="0" fillId="3" borderId="0" applyNumberFormat="0" applyBorder="0" applyAlignment="0" applyProtection="0"/>
    <xf numFmtId="0" fontId="23" fillId="12" borderId="0" applyNumberFormat="0" applyBorder="0" applyAlignment="0" applyProtection="0"/>
    <xf numFmtId="0" fontId="35" fillId="0" borderId="8" applyNumberFormat="0" applyFill="0" applyAlignment="0" applyProtection="0"/>
    <xf numFmtId="0" fontId="36" fillId="0" borderId="9" applyNumberFormat="0" applyFill="0" applyAlignment="0" applyProtection="0"/>
    <xf numFmtId="0" fontId="37" fillId="2" borderId="0" applyNumberFormat="0" applyBorder="0" applyAlignment="0" applyProtection="0"/>
    <xf numFmtId="0" fontId="38" fillId="13" borderId="0" applyNumberFormat="0" applyBorder="0" applyAlignment="0" applyProtection="0"/>
    <xf numFmtId="0" fontId="0" fillId="14" borderId="0" applyNumberFormat="0" applyBorder="0" applyAlignment="0" applyProtection="0"/>
    <xf numFmtId="0" fontId="23" fillId="15" borderId="0" applyNumberFormat="0" applyBorder="0" applyAlignment="0" applyProtection="0"/>
    <xf numFmtId="0" fontId="2" fillId="0" borderId="0">
      <alignment/>
      <protection/>
    </xf>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3" fillId="18" borderId="0" applyNumberFormat="0" applyBorder="0" applyAlignment="0" applyProtection="0"/>
    <xf numFmtId="0" fontId="0" fillId="0" borderId="0">
      <alignment vertical="center"/>
      <protection/>
    </xf>
    <xf numFmtId="0" fontId="23"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2" fillId="0" borderId="0">
      <alignment/>
      <protection/>
    </xf>
    <xf numFmtId="0" fontId="0"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0" fillId="22" borderId="0" applyNumberFormat="0" applyBorder="0" applyAlignment="0" applyProtection="0"/>
    <xf numFmtId="0" fontId="2" fillId="0" borderId="0">
      <alignment/>
      <protection/>
    </xf>
    <xf numFmtId="0" fontId="23" fillId="23" borderId="0" applyNumberFormat="0" applyBorder="0" applyAlignment="0" applyProtection="0"/>
    <xf numFmtId="0" fontId="0" fillId="0" borderId="0">
      <alignment vertical="center"/>
      <protection/>
    </xf>
    <xf numFmtId="43" fontId="0" fillId="0" borderId="0" applyFont="0" applyFill="0" applyBorder="0" applyAlignment="0" applyProtection="0"/>
    <xf numFmtId="0" fontId="0" fillId="0" borderId="0">
      <alignment vertical="center"/>
      <protection/>
    </xf>
    <xf numFmtId="0" fontId="2" fillId="0" borderId="0">
      <alignment/>
      <protection/>
    </xf>
    <xf numFmtId="0" fontId="0" fillId="0" borderId="0">
      <alignment vertical="center"/>
      <protection/>
    </xf>
    <xf numFmtId="0" fontId="0" fillId="0" borderId="0">
      <alignment vertical="center"/>
      <protection/>
    </xf>
  </cellStyleXfs>
  <cellXfs count="96">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wrapText="1"/>
    </xf>
    <xf numFmtId="176" fontId="2" fillId="0" borderId="0" xfId="0" applyNumberFormat="1" applyFont="1" applyFill="1"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0" xfId="0" applyFont="1" applyFill="1" applyAlignment="1">
      <alignment horizontal="center" vertical="center"/>
    </xf>
    <xf numFmtId="0" fontId="3" fillId="0" borderId="0" xfId="0" applyFont="1" applyFill="1" applyAlignment="1">
      <alignment horizontal="center"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0" xfId="0" applyFont="1" applyFill="1" applyBorder="1" applyAlignment="1">
      <alignment vertical="center"/>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0" xfId="0" applyFont="1" applyFill="1" applyBorder="1" applyAlignment="1">
      <alignment vertical="center"/>
    </xf>
    <xf numFmtId="0" fontId="40" fillId="0" borderId="10" xfId="0" applyFont="1" applyFill="1" applyBorder="1" applyAlignment="1">
      <alignment vertical="center"/>
    </xf>
    <xf numFmtId="0" fontId="3" fillId="0" borderId="0" xfId="0" applyFont="1" applyFill="1" applyAlignment="1">
      <alignment horizontal="center" vertical="center" wrapText="1"/>
    </xf>
    <xf numFmtId="176" fontId="3" fillId="0" borderId="0" xfId="0" applyNumberFormat="1" applyFont="1" applyFill="1" applyAlignment="1">
      <alignment horizontal="center" vertical="center"/>
    </xf>
    <xf numFmtId="0" fontId="5" fillId="0" borderId="10" xfId="0" applyFont="1" applyFill="1" applyBorder="1" applyAlignment="1">
      <alignment horizontal="center" vertical="center" wrapText="1"/>
    </xf>
    <xf numFmtId="176" fontId="5" fillId="0" borderId="11"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176" fontId="5" fillId="0" borderId="12" xfId="0" applyNumberFormat="1" applyFont="1" applyFill="1" applyBorder="1" applyAlignment="1">
      <alignment horizontal="center" vertical="center" wrapText="1"/>
    </xf>
    <xf numFmtId="0" fontId="6" fillId="0" borderId="10" xfId="0" applyFont="1" applyFill="1" applyBorder="1" applyAlignment="1">
      <alignment vertical="center" wrapText="1"/>
    </xf>
    <xf numFmtId="176" fontId="6" fillId="0" borderId="10" xfId="0" applyNumberFormat="1" applyFont="1" applyFill="1" applyBorder="1" applyAlignment="1">
      <alignment vertic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vertical="center"/>
    </xf>
    <xf numFmtId="0" fontId="2" fillId="0" borderId="10" xfId="0" applyFont="1" applyFill="1" applyBorder="1" applyAlignment="1">
      <alignment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8" fillId="0" borderId="0" xfId="0" applyFont="1" applyAlignment="1">
      <alignment vertical="center"/>
    </xf>
    <xf numFmtId="0" fontId="41" fillId="0" borderId="0" xfId="74" applyFont="1" applyAlignment="1">
      <alignment horizontal="center" vertical="center"/>
      <protection/>
    </xf>
    <xf numFmtId="0" fontId="10" fillId="0" borderId="0" xfId="74" applyFont="1" applyAlignment="1">
      <alignment vertical="center" wrapText="1"/>
      <protection/>
    </xf>
    <xf numFmtId="0" fontId="2" fillId="0" borderId="0" xfId="74" applyAlignment="1">
      <alignment vertical="center" wrapText="1"/>
      <protection/>
    </xf>
    <xf numFmtId="0" fontId="42" fillId="0" borderId="0" xfId="0" applyFont="1" applyAlignment="1">
      <alignment horizontal="center" vertical="center" wrapText="1"/>
    </xf>
    <xf numFmtId="0" fontId="12" fillId="0" borderId="0" xfId="0" applyFont="1" applyAlignment="1">
      <alignment horizontal="center" vertical="center" wrapText="1"/>
    </xf>
    <xf numFmtId="0" fontId="13" fillId="0" borderId="13" xfId="0" applyFont="1" applyBorder="1" applyAlignment="1">
      <alignment horizontal="center" vertical="center" wrapText="1"/>
    </xf>
    <xf numFmtId="0" fontId="13"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10" xfId="0" applyFont="1" applyBorder="1" applyAlignment="1">
      <alignment horizontal="center" vertical="center"/>
    </xf>
    <xf numFmtId="0" fontId="13" fillId="0" borderId="10" xfId="0" applyFont="1" applyBorder="1" applyAlignment="1">
      <alignment horizontal="center" vertical="center"/>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44" fillId="0" borderId="10" xfId="0" applyFont="1" applyBorder="1" applyAlignment="1">
      <alignment horizontal="center" vertical="center" wrapText="1"/>
    </xf>
    <xf numFmtId="0" fontId="13" fillId="0" borderId="10" xfId="0" applyFont="1" applyBorder="1" applyAlignment="1">
      <alignment vertical="center" wrapText="1"/>
    </xf>
    <xf numFmtId="9" fontId="13" fillId="0" borderId="10" xfId="0" applyNumberFormat="1" applyFont="1" applyBorder="1" applyAlignment="1">
      <alignment horizontal="center" vertical="center" wrapText="1"/>
    </xf>
    <xf numFmtId="177" fontId="13" fillId="0" borderId="10" xfId="0" applyNumberFormat="1"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43" fillId="0" borderId="14" xfId="0" applyFont="1" applyBorder="1" applyAlignment="1">
      <alignment horizontal="left"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43" fillId="0" borderId="10" xfId="0" applyFont="1" applyBorder="1" applyAlignment="1">
      <alignment horizontal="left" vertical="center" wrapText="1"/>
    </xf>
    <xf numFmtId="0" fontId="13" fillId="0" borderId="10" xfId="0" applyFont="1" applyBorder="1" applyAlignment="1">
      <alignment horizontal="left" vertical="center" wrapText="1"/>
    </xf>
    <xf numFmtId="0" fontId="13" fillId="0" borderId="10" xfId="0" applyFont="1" applyBorder="1" applyAlignment="1">
      <alignment horizontal="center" vertical="center" textRotation="255" wrapText="1"/>
    </xf>
    <xf numFmtId="0" fontId="44" fillId="0" borderId="11" xfId="0" applyFont="1" applyBorder="1" applyAlignment="1">
      <alignment horizontal="center" vertical="center" wrapText="1"/>
    </xf>
    <xf numFmtId="0" fontId="13" fillId="0" borderId="14" xfId="0" applyFont="1" applyBorder="1" applyAlignment="1">
      <alignment horizontal="center" vertical="center" textRotation="255" wrapText="1"/>
    </xf>
    <xf numFmtId="0" fontId="43" fillId="0" borderId="12" xfId="0" applyFont="1" applyBorder="1" applyAlignment="1">
      <alignment horizontal="center" vertical="center" wrapText="1"/>
    </xf>
    <xf numFmtId="10" fontId="13" fillId="0" borderId="12" xfId="0" applyNumberFormat="1" applyFont="1" applyBorder="1" applyAlignment="1">
      <alignment vertical="center" wrapText="1"/>
    </xf>
    <xf numFmtId="0" fontId="13" fillId="0" borderId="12" xfId="0" applyFont="1" applyBorder="1" applyAlignment="1">
      <alignment vertical="center" wrapText="1"/>
    </xf>
    <xf numFmtId="0" fontId="44" fillId="0" borderId="10" xfId="0" applyFont="1" applyBorder="1" applyAlignment="1">
      <alignment vertical="center" wrapText="1"/>
    </xf>
    <xf numFmtId="10" fontId="13" fillId="0" borderId="10" xfId="0" applyNumberFormat="1" applyFont="1" applyBorder="1" applyAlignment="1">
      <alignment vertical="center" wrapText="1"/>
    </xf>
    <xf numFmtId="0" fontId="45" fillId="0" borderId="10" xfId="0" applyFont="1" applyFill="1" applyBorder="1" applyAlignment="1">
      <alignment horizontal="center" vertical="center" wrapText="1" readingOrder="1"/>
    </xf>
    <xf numFmtId="0" fontId="45" fillId="0" borderId="10" xfId="0" applyNumberFormat="1" applyFont="1" applyFill="1" applyBorder="1" applyAlignment="1">
      <alignment horizontal="left" vertical="center" wrapText="1" readingOrder="1"/>
    </xf>
    <xf numFmtId="0" fontId="45" fillId="0" borderId="10" xfId="0" applyNumberFormat="1" applyFont="1" applyFill="1" applyBorder="1" applyAlignment="1">
      <alignment horizontal="center" vertical="center" wrapText="1" readingOrder="1"/>
    </xf>
    <xf numFmtId="0" fontId="46" fillId="0" borderId="0" xfId="0" applyFont="1" applyAlignment="1">
      <alignment vertical="center"/>
    </xf>
    <xf numFmtId="0" fontId="46" fillId="0" borderId="0" xfId="0" applyFont="1" applyAlignment="1">
      <alignment vertical="center"/>
    </xf>
    <xf numFmtId="0" fontId="47" fillId="0" borderId="0" xfId="74" applyFont="1" applyAlignment="1">
      <alignment horizontal="center" vertical="center"/>
      <protection/>
    </xf>
    <xf numFmtId="0" fontId="48" fillId="0" borderId="0" xfId="74" applyFont="1" applyAlignment="1">
      <alignment vertical="center" wrapText="1"/>
      <protection/>
    </xf>
    <xf numFmtId="0" fontId="49" fillId="0" borderId="0" xfId="74" applyFont="1" applyAlignment="1">
      <alignment vertical="center" wrapText="1"/>
      <protection/>
    </xf>
    <xf numFmtId="0" fontId="50" fillId="0" borderId="0" xfId="0" applyFont="1" applyAlignment="1">
      <alignment horizontal="center" vertical="center" wrapText="1"/>
    </xf>
    <xf numFmtId="0" fontId="51" fillId="0" borderId="13" xfId="0" applyFont="1" applyBorder="1" applyAlignment="1">
      <alignment horizontal="center" vertical="center" wrapText="1"/>
    </xf>
    <xf numFmtId="0" fontId="52" fillId="0" borderId="10" xfId="0" applyFont="1" applyBorder="1" applyAlignment="1">
      <alignment horizontal="center" vertical="center" wrapText="1"/>
    </xf>
    <xf numFmtId="0" fontId="52" fillId="0" borderId="10" xfId="0" applyFont="1" applyBorder="1" applyAlignment="1">
      <alignment horizontal="center" vertical="center"/>
    </xf>
    <xf numFmtId="0" fontId="53" fillId="0" borderId="10" xfId="0" applyFont="1" applyFill="1" applyBorder="1" applyAlignment="1">
      <alignment horizontal="center" vertical="center" wrapText="1"/>
    </xf>
    <xf numFmtId="176" fontId="40" fillId="0" borderId="10" xfId="0" applyNumberFormat="1" applyFont="1" applyFill="1" applyBorder="1" applyAlignment="1">
      <alignment vertical="center"/>
    </xf>
    <xf numFmtId="0" fontId="40" fillId="0" borderId="10" xfId="0" applyFont="1" applyFill="1" applyBorder="1" applyAlignment="1">
      <alignment horizontal="center" vertical="center" wrapText="1"/>
    </xf>
    <xf numFmtId="0" fontId="8" fillId="0" borderId="0" xfId="0" applyFont="1" applyAlignment="1">
      <alignment vertical="center"/>
    </xf>
    <xf numFmtId="0" fontId="20" fillId="0" borderId="0" xfId="0" applyFont="1" applyAlignment="1">
      <alignment vertical="center"/>
    </xf>
    <xf numFmtId="0" fontId="9" fillId="0" borderId="0" xfId="74" applyFont="1" applyAlignment="1">
      <alignment horizontal="center" vertical="center"/>
      <protection/>
    </xf>
    <xf numFmtId="0" fontId="9" fillId="0" borderId="17" xfId="74" applyFont="1" applyBorder="1" applyAlignment="1">
      <alignment horizontal="center" vertical="center" wrapText="1"/>
      <protection/>
    </xf>
    <xf numFmtId="0" fontId="14" fillId="0" borderId="10" xfId="0" applyFont="1" applyBorder="1" applyAlignment="1">
      <alignment horizontal="center" vertical="center" wrapText="1"/>
    </xf>
    <xf numFmtId="0" fontId="44" fillId="0" borderId="14"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10" fontId="13" fillId="0" borderId="11" xfId="0" applyNumberFormat="1"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10" fontId="13" fillId="0" borderId="12" xfId="0" applyNumberFormat="1" applyFont="1" applyBorder="1" applyAlignment="1">
      <alignment horizontal="center" vertical="center" wrapText="1"/>
    </xf>
    <xf numFmtId="0" fontId="44" fillId="0" borderId="14" xfId="0" applyFont="1" applyBorder="1" applyAlignment="1">
      <alignment horizontal="left" vertical="center" wrapText="1"/>
    </xf>
    <xf numFmtId="0" fontId="44" fillId="0" borderId="10" xfId="0" applyFont="1" applyBorder="1" applyAlignment="1">
      <alignment horizontal="left" vertical="center" wrapText="1"/>
    </xf>
    <xf numFmtId="0" fontId="54" fillId="0" borderId="0" xfId="0" applyFont="1" applyAlignment="1">
      <alignment vertical="center"/>
    </xf>
  </cellXfs>
  <cellStyles count="6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百分比 2" xfId="27"/>
    <cellStyle name="常规 6" xfId="28"/>
    <cellStyle name="注释" xfId="29"/>
    <cellStyle name="60% - 强调文字颜色 2" xfId="30"/>
    <cellStyle name="标题 4" xfId="31"/>
    <cellStyle name="警告文本" xfId="32"/>
    <cellStyle name="常规 5 2" xfId="33"/>
    <cellStyle name="标题" xfId="34"/>
    <cellStyle name="解释性文本" xfId="35"/>
    <cellStyle name="常规 6 2"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常规 2 2 2" xfId="53"/>
    <cellStyle name="20% - 强调文字颜色 1" xfId="54"/>
    <cellStyle name="40% - 强调文字颜色 1" xfId="55"/>
    <cellStyle name="20% - 强调文字颜色 2" xfId="56"/>
    <cellStyle name="40% - 强调文字颜色 2" xfId="57"/>
    <cellStyle name="强调文字颜色 3" xfId="58"/>
    <cellStyle name="常规 3 2" xfId="59"/>
    <cellStyle name="强调文字颜色 4" xfId="60"/>
    <cellStyle name="20% - 强调文字颜色 4" xfId="61"/>
    <cellStyle name="40% - 强调文字颜色 4" xfId="62"/>
    <cellStyle name="强调文字颜色 5" xfId="63"/>
    <cellStyle name="常规 2 2" xfId="64"/>
    <cellStyle name="40% - 强调文字颜色 5" xfId="65"/>
    <cellStyle name="60% - 强调文字颜色 5" xfId="66"/>
    <cellStyle name="强调文字颜色 6" xfId="67"/>
    <cellStyle name="40% - 强调文字颜色 6" xfId="68"/>
    <cellStyle name="常规 2 10" xfId="69"/>
    <cellStyle name="60% - 强调文字颜色 6" xfId="70"/>
    <cellStyle name="常规 5" xfId="71"/>
    <cellStyle name="千位分隔 2" xfId="72"/>
    <cellStyle name="常规 4" xfId="73"/>
    <cellStyle name="常规 2" xfId="74"/>
    <cellStyle name="常规 7" xfId="75"/>
    <cellStyle name="常规 3"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9"/>
  <sheetViews>
    <sheetView zoomScaleSheetLayoutView="100" workbookViewId="0" topLeftCell="A1">
      <selection activeCell="A1" sqref="A1:IV65536"/>
    </sheetView>
  </sheetViews>
  <sheetFormatPr defaultColWidth="8.875" defaultRowHeight="13.5"/>
  <cols>
    <col min="1" max="1" width="9.50390625" style="80" customWidth="1"/>
    <col min="2" max="2" width="10.25390625" style="80" customWidth="1"/>
    <col min="3" max="3" width="9.00390625" style="80" bestFit="1" customWidth="1"/>
    <col min="4" max="5" width="10.875" style="80" customWidth="1"/>
    <col min="6" max="7" width="9.00390625" style="80" bestFit="1" customWidth="1"/>
    <col min="8" max="8" width="17.25390625" style="80" customWidth="1"/>
    <col min="9" max="32" width="9.00390625" style="80" bestFit="1" customWidth="1"/>
    <col min="33" max="16384" width="8.875" style="80" customWidth="1"/>
  </cols>
  <sheetData>
    <row r="1" s="80" customFormat="1" ht="15">
      <c r="A1" s="82" t="s">
        <v>0</v>
      </c>
    </row>
    <row r="2" spans="1:8" s="80" customFormat="1" ht="27">
      <c r="A2" s="36" t="s">
        <v>1</v>
      </c>
      <c r="B2" s="37"/>
      <c r="C2" s="37"/>
      <c r="D2" s="37"/>
      <c r="E2" s="37"/>
      <c r="F2" s="37"/>
      <c r="G2" s="37"/>
      <c r="H2" s="37"/>
    </row>
    <row r="3" spans="1:8" s="80" customFormat="1" ht="17.25" customHeight="1">
      <c r="A3" s="38" t="s">
        <v>2</v>
      </c>
      <c r="B3" s="38"/>
      <c r="C3" s="38"/>
      <c r="D3" s="38"/>
      <c r="E3" s="38"/>
      <c r="F3" s="38"/>
      <c r="G3" s="38"/>
      <c r="H3" s="38"/>
    </row>
    <row r="4" spans="1:9" s="80" customFormat="1" ht="27.75" customHeight="1">
      <c r="A4" s="83" t="s">
        <v>3</v>
      </c>
      <c r="B4" s="84" t="s">
        <v>4</v>
      </c>
      <c r="C4" s="39"/>
      <c r="D4" s="39"/>
      <c r="E4" s="46" t="s">
        <v>5</v>
      </c>
      <c r="F4" s="42">
        <v>100</v>
      </c>
      <c r="G4" s="42"/>
      <c r="H4" s="42"/>
      <c r="I4" s="95"/>
    </row>
    <row r="5" spans="1:8" s="80" customFormat="1" ht="27.75" customHeight="1">
      <c r="A5" s="39" t="s">
        <v>6</v>
      </c>
      <c r="B5" s="85" t="s">
        <v>7</v>
      </c>
      <c r="C5" s="44"/>
      <c r="D5" s="45"/>
      <c r="E5" s="43" t="s">
        <v>8</v>
      </c>
      <c r="F5" s="44"/>
      <c r="G5" s="45"/>
      <c r="H5" s="39" t="s">
        <v>9</v>
      </c>
    </row>
    <row r="6" spans="1:8" s="80" customFormat="1" ht="27.75" customHeight="1">
      <c r="A6" s="39"/>
      <c r="B6" s="86">
        <v>5438.37</v>
      </c>
      <c r="C6" s="87"/>
      <c r="D6" s="88"/>
      <c r="E6" s="86">
        <v>5438.37</v>
      </c>
      <c r="F6" s="87"/>
      <c r="G6" s="88"/>
      <c r="H6" s="89">
        <f>E6/B6</f>
        <v>1</v>
      </c>
    </row>
    <row r="7" spans="1:8" s="80" customFormat="1" ht="27.75" customHeight="1">
      <c r="A7" s="39"/>
      <c r="B7" s="90"/>
      <c r="C7" s="38"/>
      <c r="D7" s="91"/>
      <c r="E7" s="90"/>
      <c r="F7" s="38"/>
      <c r="G7" s="91"/>
      <c r="H7" s="92"/>
    </row>
    <row r="8" spans="1:8" s="80" customFormat="1" ht="27.75" customHeight="1">
      <c r="A8" s="50" t="s">
        <v>10</v>
      </c>
      <c r="B8" s="39" t="s">
        <v>11</v>
      </c>
      <c r="C8" s="39"/>
      <c r="D8" s="39"/>
      <c r="E8" s="39"/>
      <c r="F8" s="39" t="s">
        <v>12</v>
      </c>
      <c r="G8" s="39"/>
      <c r="H8" s="39"/>
    </row>
    <row r="9" spans="1:8" s="80" customFormat="1" ht="87.75" customHeight="1">
      <c r="A9" s="51"/>
      <c r="B9" s="93" t="s">
        <v>13</v>
      </c>
      <c r="C9" s="53"/>
      <c r="D9" s="53"/>
      <c r="E9" s="54"/>
      <c r="F9" s="94" t="s">
        <v>14</v>
      </c>
      <c r="G9" s="56"/>
      <c r="H9" s="56"/>
    </row>
    <row r="10" s="81" customFormat="1" ht="15"/>
  </sheetData>
  <sheetProtection/>
  <mergeCells count="15">
    <mergeCell ref="A2:H2"/>
    <mergeCell ref="A3:H3"/>
    <mergeCell ref="B4:D4"/>
    <mergeCell ref="F4:H4"/>
    <mergeCell ref="B5:D5"/>
    <mergeCell ref="E5:G5"/>
    <mergeCell ref="B8:E8"/>
    <mergeCell ref="F8:H8"/>
    <mergeCell ref="B9:E9"/>
    <mergeCell ref="F9:H9"/>
    <mergeCell ref="A5:A7"/>
    <mergeCell ref="A8:A9"/>
    <mergeCell ref="H6:H7"/>
    <mergeCell ref="B6:D7"/>
    <mergeCell ref="E6:G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33"/>
  <sheetViews>
    <sheetView tabSelected="1" zoomScaleSheetLayoutView="100" workbookViewId="0" topLeftCell="A7">
      <selection activeCell="B20" sqref="B20"/>
    </sheetView>
  </sheetViews>
  <sheetFormatPr defaultColWidth="9.00390625" defaultRowHeight="13.5"/>
  <cols>
    <col min="1" max="1" width="9.50390625" style="69" customWidth="1"/>
    <col min="2" max="2" width="34.25390625" style="69" customWidth="1"/>
    <col min="3" max="5" width="12.75390625" style="69" customWidth="1"/>
    <col min="6" max="16384" width="9.00390625" style="69" customWidth="1"/>
  </cols>
  <sheetData>
    <row r="1" spans="1:5" ht="14.25">
      <c r="A1" s="70" t="s">
        <v>15</v>
      </c>
      <c r="B1" s="71"/>
      <c r="C1" s="72"/>
      <c r="D1" s="72"/>
      <c r="E1" s="72"/>
    </row>
    <row r="2" spans="1:5" ht="27">
      <c r="A2" s="73" t="s">
        <v>16</v>
      </c>
      <c r="B2" s="73"/>
      <c r="C2" s="73"/>
      <c r="D2" s="73"/>
      <c r="E2" s="73"/>
    </row>
    <row r="3" spans="1:5" ht="17.25" customHeight="1">
      <c r="A3" s="74" t="s">
        <v>17</v>
      </c>
      <c r="B3" s="74"/>
      <c r="C3" s="74"/>
      <c r="D3" s="74"/>
      <c r="E3" s="74"/>
    </row>
    <row r="4" spans="1:5" ht="30.75" customHeight="1">
      <c r="A4" s="75" t="s">
        <v>18</v>
      </c>
      <c r="B4" s="75" t="s">
        <v>19</v>
      </c>
      <c r="C4" s="75" t="s">
        <v>20</v>
      </c>
      <c r="D4" s="75" t="s">
        <v>21</v>
      </c>
      <c r="E4" s="76" t="s">
        <v>5</v>
      </c>
    </row>
    <row r="5" spans="1:5" ht="30.75" customHeight="1">
      <c r="A5" s="75">
        <v>1</v>
      </c>
      <c r="B5" s="77" t="s">
        <v>22</v>
      </c>
      <c r="C5" s="16">
        <v>70.79</v>
      </c>
      <c r="D5" s="16">
        <v>70.79</v>
      </c>
      <c r="E5" s="78">
        <v>100</v>
      </c>
    </row>
    <row r="6" spans="1:5" ht="30.75" customHeight="1">
      <c r="A6" s="75">
        <v>2</v>
      </c>
      <c r="B6" s="77" t="s">
        <v>23</v>
      </c>
      <c r="C6" s="16">
        <v>55.42</v>
      </c>
      <c r="D6" s="16">
        <v>55.42</v>
      </c>
      <c r="E6" s="78">
        <v>100</v>
      </c>
    </row>
    <row r="7" spans="1:5" ht="30.75" customHeight="1">
      <c r="A7" s="75">
        <v>3</v>
      </c>
      <c r="B7" s="79" t="s">
        <v>24</v>
      </c>
      <c r="C7" s="16">
        <v>9.1</v>
      </c>
      <c r="D7" s="16">
        <v>9.1</v>
      </c>
      <c r="E7" s="78">
        <v>100</v>
      </c>
    </row>
    <row r="8" spans="1:5" ht="30.75" customHeight="1">
      <c r="A8" s="75">
        <v>4</v>
      </c>
      <c r="B8" s="77" t="s">
        <v>25</v>
      </c>
      <c r="C8" s="16">
        <v>55</v>
      </c>
      <c r="D8" s="16">
        <v>55</v>
      </c>
      <c r="E8" s="78">
        <v>100</v>
      </c>
    </row>
    <row r="9" spans="1:5" ht="30.75" customHeight="1">
      <c r="A9" s="75">
        <v>5</v>
      </c>
      <c r="B9" s="77" t="s">
        <v>26</v>
      </c>
      <c r="C9" s="16">
        <v>122.82</v>
      </c>
      <c r="D9" s="16">
        <v>122.82</v>
      </c>
      <c r="E9" s="78">
        <v>100</v>
      </c>
    </row>
    <row r="10" spans="1:5" ht="30.75" customHeight="1">
      <c r="A10" s="75">
        <v>6</v>
      </c>
      <c r="B10" s="79" t="s">
        <v>27</v>
      </c>
      <c r="C10" s="16">
        <v>13.73</v>
      </c>
      <c r="D10" s="16">
        <v>13.73</v>
      </c>
      <c r="E10" s="78">
        <v>100</v>
      </c>
    </row>
    <row r="11" spans="1:5" ht="30.75" customHeight="1">
      <c r="A11" s="75">
        <v>7</v>
      </c>
      <c r="B11" s="79" t="s">
        <v>28</v>
      </c>
      <c r="C11" s="16">
        <v>4</v>
      </c>
      <c r="D11" s="16">
        <v>4</v>
      </c>
      <c r="E11" s="78">
        <v>100</v>
      </c>
    </row>
    <row r="12" spans="1:5" ht="30.75" customHeight="1">
      <c r="A12" s="75">
        <v>8</v>
      </c>
      <c r="B12" s="79" t="s">
        <v>29</v>
      </c>
      <c r="C12" s="16">
        <v>4.5</v>
      </c>
      <c r="D12" s="16">
        <v>4.5</v>
      </c>
      <c r="E12" s="78">
        <v>100</v>
      </c>
    </row>
    <row r="13" spans="1:5" ht="30.75" customHeight="1">
      <c r="A13" s="75">
        <v>9</v>
      </c>
      <c r="B13" s="79" t="s">
        <v>30</v>
      </c>
      <c r="C13" s="16">
        <v>3.9</v>
      </c>
      <c r="D13" s="16">
        <v>3.9</v>
      </c>
      <c r="E13" s="78">
        <v>100</v>
      </c>
    </row>
    <row r="14" spans="1:5" ht="30.75" customHeight="1">
      <c r="A14" s="75">
        <v>10</v>
      </c>
      <c r="B14" s="79" t="s">
        <v>31</v>
      </c>
      <c r="C14" s="16">
        <v>493.93</v>
      </c>
      <c r="D14" s="16">
        <v>493.93</v>
      </c>
      <c r="E14" s="78">
        <v>100</v>
      </c>
    </row>
    <row r="15" spans="1:5" ht="30.75" customHeight="1">
      <c r="A15" s="75">
        <v>11</v>
      </c>
      <c r="B15" s="77" t="s">
        <v>32</v>
      </c>
      <c r="C15" s="16">
        <v>13</v>
      </c>
      <c r="D15" s="16">
        <v>13</v>
      </c>
      <c r="E15" s="78">
        <v>100</v>
      </c>
    </row>
    <row r="16" spans="1:5" ht="30.75" customHeight="1">
      <c r="A16" s="75">
        <v>12</v>
      </c>
      <c r="B16" s="79" t="s">
        <v>33</v>
      </c>
      <c r="C16" s="16">
        <v>960.79</v>
      </c>
      <c r="D16" s="16">
        <v>960.79</v>
      </c>
      <c r="E16" s="78">
        <v>100</v>
      </c>
    </row>
    <row r="17" spans="1:5" ht="30.75" customHeight="1">
      <c r="A17" s="75">
        <v>13</v>
      </c>
      <c r="B17" s="79" t="s">
        <v>34</v>
      </c>
      <c r="C17" s="16">
        <v>30.29</v>
      </c>
      <c r="D17" s="16">
        <v>30.29</v>
      </c>
      <c r="E17" s="78">
        <v>100</v>
      </c>
    </row>
    <row r="18" spans="1:5" ht="30.75" customHeight="1">
      <c r="A18" s="75">
        <v>14</v>
      </c>
      <c r="B18" s="79" t="s">
        <v>35</v>
      </c>
      <c r="C18" s="16">
        <v>5.51</v>
      </c>
      <c r="D18" s="16">
        <v>5.51</v>
      </c>
      <c r="E18" s="78">
        <v>100</v>
      </c>
    </row>
    <row r="19" spans="1:5" ht="30.75" customHeight="1">
      <c r="A19" s="75">
        <v>15</v>
      </c>
      <c r="B19" s="77" t="s">
        <v>36</v>
      </c>
      <c r="C19" s="16">
        <v>9.69</v>
      </c>
      <c r="D19" s="16">
        <v>9.69</v>
      </c>
      <c r="E19" s="78">
        <v>100</v>
      </c>
    </row>
    <row r="20" spans="1:5" ht="30.75" customHeight="1">
      <c r="A20" s="75">
        <v>16</v>
      </c>
      <c r="B20" s="77" t="s">
        <v>37</v>
      </c>
      <c r="C20" s="16">
        <v>16.07</v>
      </c>
      <c r="D20" s="16">
        <v>16.07</v>
      </c>
      <c r="E20" s="78">
        <v>100</v>
      </c>
    </row>
    <row r="21" spans="1:5" ht="30.75" customHeight="1">
      <c r="A21" s="75">
        <v>17</v>
      </c>
      <c r="B21" s="77" t="s">
        <v>38</v>
      </c>
      <c r="C21" s="16">
        <v>18.91</v>
      </c>
      <c r="D21" s="16">
        <v>18.91</v>
      </c>
      <c r="E21" s="78">
        <v>100</v>
      </c>
    </row>
    <row r="22" spans="1:5" ht="30.75" customHeight="1">
      <c r="A22" s="75">
        <v>18</v>
      </c>
      <c r="B22" s="77" t="s">
        <v>39</v>
      </c>
      <c r="C22" s="16">
        <v>401.5</v>
      </c>
      <c r="D22" s="16">
        <v>401.5</v>
      </c>
      <c r="E22" s="78">
        <v>100</v>
      </c>
    </row>
    <row r="23" spans="1:5" ht="30.75" customHeight="1">
      <c r="A23" s="75">
        <v>19</v>
      </c>
      <c r="B23" s="77" t="s">
        <v>40</v>
      </c>
      <c r="C23" s="16">
        <v>69.85</v>
      </c>
      <c r="D23" s="16">
        <v>69.85</v>
      </c>
      <c r="E23" s="78">
        <v>100</v>
      </c>
    </row>
    <row r="24" spans="1:5" ht="30.75" customHeight="1">
      <c r="A24" s="75">
        <v>20</v>
      </c>
      <c r="B24" s="79" t="s">
        <v>41</v>
      </c>
      <c r="C24" s="16">
        <v>8.3</v>
      </c>
      <c r="D24" s="16">
        <v>8.3</v>
      </c>
      <c r="E24" s="78">
        <v>100</v>
      </c>
    </row>
    <row r="25" spans="1:5" s="68" customFormat="1" ht="30.75" customHeight="1">
      <c r="A25" s="75">
        <v>21</v>
      </c>
      <c r="B25" s="77" t="s">
        <v>42</v>
      </c>
      <c r="C25" s="16">
        <v>15</v>
      </c>
      <c r="D25" s="16">
        <v>15</v>
      </c>
      <c r="E25" s="78">
        <v>100</v>
      </c>
    </row>
    <row r="26" spans="1:5" ht="30.75" customHeight="1">
      <c r="A26" s="75">
        <v>22</v>
      </c>
      <c r="B26" s="79" t="s">
        <v>43</v>
      </c>
      <c r="C26" s="16">
        <v>18.64</v>
      </c>
      <c r="D26" s="16">
        <v>18.64</v>
      </c>
      <c r="E26" s="78">
        <v>100</v>
      </c>
    </row>
    <row r="27" spans="1:5" ht="30.75" customHeight="1">
      <c r="A27" s="75">
        <v>23</v>
      </c>
      <c r="B27" s="77" t="s">
        <v>44</v>
      </c>
      <c r="C27" s="16">
        <v>27.56</v>
      </c>
      <c r="D27" s="16">
        <v>27.56</v>
      </c>
      <c r="E27" s="78">
        <v>100</v>
      </c>
    </row>
    <row r="28" spans="1:5" ht="30.75" customHeight="1">
      <c r="A28" s="75">
        <v>24</v>
      </c>
      <c r="B28" s="79" t="s">
        <v>45</v>
      </c>
      <c r="C28" s="16">
        <v>31.27</v>
      </c>
      <c r="D28" s="16">
        <v>31.27</v>
      </c>
      <c r="E28" s="78">
        <v>100</v>
      </c>
    </row>
    <row r="29" spans="1:5" ht="30.75" customHeight="1">
      <c r="A29" s="75">
        <v>25</v>
      </c>
      <c r="B29" s="79" t="s">
        <v>46</v>
      </c>
      <c r="C29" s="16">
        <f>10+253</f>
        <v>263</v>
      </c>
      <c r="D29" s="16">
        <f>10+253</f>
        <v>263</v>
      </c>
      <c r="E29" s="78">
        <v>94</v>
      </c>
    </row>
    <row r="30" spans="1:5" ht="30.75" customHeight="1">
      <c r="A30" s="75">
        <v>26</v>
      </c>
      <c r="B30" s="79" t="s">
        <v>47</v>
      </c>
      <c r="C30" s="16">
        <v>182</v>
      </c>
      <c r="D30" s="16">
        <v>182</v>
      </c>
      <c r="E30" s="78">
        <v>96</v>
      </c>
    </row>
    <row r="31" spans="1:5" ht="30.75" customHeight="1">
      <c r="A31" s="75">
        <v>27</v>
      </c>
      <c r="B31" s="77" t="s">
        <v>48</v>
      </c>
      <c r="C31" s="16">
        <v>391.64</v>
      </c>
      <c r="D31" s="16">
        <v>391.64</v>
      </c>
      <c r="E31" s="78">
        <v>100</v>
      </c>
    </row>
    <row r="32" spans="1:5" ht="30.75" customHeight="1">
      <c r="A32" s="75">
        <v>28</v>
      </c>
      <c r="B32" s="77" t="s">
        <v>49</v>
      </c>
      <c r="C32" s="16">
        <v>1</v>
      </c>
      <c r="D32" s="16">
        <v>1</v>
      </c>
      <c r="E32" s="78">
        <v>100</v>
      </c>
    </row>
    <row r="33" spans="1:5" ht="30.75" customHeight="1">
      <c r="A33" s="75">
        <v>29</v>
      </c>
      <c r="B33" s="77" t="s">
        <v>50</v>
      </c>
      <c r="C33" s="16">
        <v>10</v>
      </c>
      <c r="D33" s="16">
        <v>10</v>
      </c>
      <c r="E33" s="78">
        <v>100</v>
      </c>
    </row>
  </sheetData>
  <sheetProtection/>
  <mergeCells count="2">
    <mergeCell ref="A2:E2"/>
    <mergeCell ref="A3:E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K26"/>
  <sheetViews>
    <sheetView showZeros="0" workbookViewId="0" topLeftCell="A1">
      <selection activeCell="A1" sqref="A1:IV65536"/>
    </sheetView>
  </sheetViews>
  <sheetFormatPr defaultColWidth="9.00390625" defaultRowHeight="13.5"/>
  <cols>
    <col min="1" max="1" width="9.50390625" style="32" customWidth="1"/>
    <col min="2" max="2" width="10.25390625" style="32" customWidth="1"/>
    <col min="3" max="3" width="9.00390625" style="32" customWidth="1"/>
    <col min="4" max="5" width="10.875" style="32" customWidth="1"/>
    <col min="6" max="7" width="9.00390625" style="32" customWidth="1"/>
    <col min="8" max="8" width="17.25390625" style="32" customWidth="1"/>
    <col min="9" max="16384" width="9.00390625" style="32" customWidth="1"/>
  </cols>
  <sheetData>
    <row r="1" spans="1:8" ht="14.25">
      <c r="A1" s="33" t="s">
        <v>51</v>
      </c>
      <c r="B1" s="34"/>
      <c r="C1" s="34"/>
      <c r="D1" s="35"/>
      <c r="E1" s="35"/>
      <c r="F1" s="35"/>
      <c r="G1" s="35"/>
      <c r="H1" s="35"/>
    </row>
    <row r="2" spans="1:8" ht="27">
      <c r="A2" s="36" t="s">
        <v>52</v>
      </c>
      <c r="B2" s="37"/>
      <c r="C2" s="37"/>
      <c r="D2" s="37"/>
      <c r="E2" s="37"/>
      <c r="F2" s="37"/>
      <c r="G2" s="37"/>
      <c r="H2" s="37"/>
    </row>
    <row r="3" spans="1:11" ht="17.25" customHeight="1">
      <c r="A3" s="38" t="s">
        <v>2</v>
      </c>
      <c r="B3" s="38"/>
      <c r="C3" s="38"/>
      <c r="D3" s="38"/>
      <c r="E3" s="38"/>
      <c r="F3" s="38"/>
      <c r="G3" s="38"/>
      <c r="H3" s="38"/>
      <c r="K3" s="32">
        <v>25</v>
      </c>
    </row>
    <row r="4" spans="1:8" ht="27.75" customHeight="1">
      <c r="A4" s="39" t="s">
        <v>53</v>
      </c>
      <c r="B4" s="40" t="str">
        <f>VLOOKUP(K3,'项目绩效自评结果汇总表2'!$A$4:$AI$32,2,0)</f>
        <v>2020年、2021年美丽乡村建设试点项目</v>
      </c>
      <c r="C4" s="39"/>
      <c r="D4" s="39"/>
      <c r="E4" s="39" t="s">
        <v>54</v>
      </c>
      <c r="F4" s="41" t="str">
        <f>VLOOKUP(K3,'项目绩效自评结果汇总表2'!$A$4:$AI$32,3,0)</f>
        <v>蒋佳玮13883745543</v>
      </c>
      <c r="G4" s="42"/>
      <c r="H4" s="42"/>
    </row>
    <row r="5" spans="1:8" ht="27.75" customHeight="1">
      <c r="A5" s="39" t="s">
        <v>55</v>
      </c>
      <c r="B5" s="40" t="str">
        <f>VLOOKUP(K3,'项目绩效自评结果汇总表2'!$A$4:$AI$32,4,0)</f>
        <v>重庆市长寿区云台镇人民政府</v>
      </c>
      <c r="C5" s="39"/>
      <c r="D5" s="39"/>
      <c r="E5" s="39" t="s">
        <v>56</v>
      </c>
      <c r="F5" s="41" t="str">
        <f>VLOOKUP(K3,'项目绩效自评结果汇总表2'!$A$4:$AI$32,5,0)</f>
        <v>镇产发中心</v>
      </c>
      <c r="G5" s="42"/>
      <c r="H5" s="42"/>
    </row>
    <row r="6" spans="1:8" ht="27.75" customHeight="1">
      <c r="A6" s="39" t="s">
        <v>57</v>
      </c>
      <c r="B6" s="43" t="s">
        <v>58</v>
      </c>
      <c r="C6" s="44"/>
      <c r="D6" s="45"/>
      <c r="E6" s="43" t="s">
        <v>8</v>
      </c>
      <c r="F6" s="44"/>
      <c r="G6" s="45"/>
      <c r="H6" s="46" t="str">
        <f>"执行率"&amp;VLOOKUP(K3,'项目绩效自评结果汇总表2'!$A$4:$AI$32,10,0)&amp;"%"&amp;"（B/A)"</f>
        <v>执行率100%（B/A)</v>
      </c>
    </row>
    <row r="7" spans="1:8" ht="27.75" customHeight="1">
      <c r="A7" s="39"/>
      <c r="B7" s="47" t="s">
        <v>59</v>
      </c>
      <c r="C7" s="43">
        <f>VLOOKUP(K3,'项目绩效自评结果汇总表2'!$A$4:$AI$32,6,0)</f>
        <v>263</v>
      </c>
      <c r="D7" s="45"/>
      <c r="E7" s="47" t="s">
        <v>59</v>
      </c>
      <c r="F7" s="43">
        <f>VLOOKUP(K3,'项目绩效自评结果汇总表2'!$A$4:$AI$32,8,0)</f>
        <v>263</v>
      </c>
      <c r="G7" s="45"/>
      <c r="H7" s="48" t="s">
        <v>60</v>
      </c>
    </row>
    <row r="8" spans="1:8" ht="27.75" customHeight="1">
      <c r="A8" s="39"/>
      <c r="B8" s="47" t="s">
        <v>61</v>
      </c>
      <c r="C8" s="43">
        <f>VLOOKUP(K3,'项目绩效自评结果汇总表2'!$A$4:$AI$32,7,0)</f>
        <v>263</v>
      </c>
      <c r="D8" s="45"/>
      <c r="E8" s="47" t="s">
        <v>61</v>
      </c>
      <c r="F8" s="43">
        <f>VLOOKUP(K3,'项目绩效自评结果汇总表2'!$A$4:$AI$32,9,0)</f>
        <v>263</v>
      </c>
      <c r="G8" s="45"/>
      <c r="H8" s="49">
        <f>VLOOKUP(K3,'项目绩效自评结果汇总表2'!$A$4:$AI$32,13,0)</f>
        <v>100</v>
      </c>
    </row>
    <row r="9" spans="1:8" ht="27.75" customHeight="1">
      <c r="A9" s="50" t="s">
        <v>62</v>
      </c>
      <c r="B9" s="39" t="s">
        <v>11</v>
      </c>
      <c r="C9" s="39"/>
      <c r="D9" s="39"/>
      <c r="E9" s="39"/>
      <c r="F9" s="39" t="s">
        <v>63</v>
      </c>
      <c r="G9" s="39"/>
      <c r="H9" s="39"/>
    </row>
    <row r="10" spans="1:8" ht="64.5" customHeight="1">
      <c r="A10" s="51"/>
      <c r="B10" s="52" t="str">
        <f>VLOOKUP(K3,'项目绩效自评结果汇总表2'!$A$4:$AI$32,11,0)</f>
        <v>目标1：制定一事一议项目设施方案，严格执行上级文件；
目标2：资金使用规范性达标.</v>
      </c>
      <c r="C10" s="53"/>
      <c r="D10" s="53"/>
      <c r="E10" s="54"/>
      <c r="F10" s="55" t="str">
        <f>VLOOKUP(K3,'项目绩效自评结果汇总表2'!$A$4:$AI$32,12,0)</f>
        <v>按照区级要求，完成相应目标。</v>
      </c>
      <c r="G10" s="56"/>
      <c r="H10" s="56"/>
    </row>
    <row r="11" spans="1:8" ht="45.75" customHeight="1">
      <c r="A11" s="57" t="s">
        <v>64</v>
      </c>
      <c r="B11" s="50" t="s">
        <v>65</v>
      </c>
      <c r="C11" s="50" t="s">
        <v>66</v>
      </c>
      <c r="D11" s="50" t="s">
        <v>67</v>
      </c>
      <c r="E11" s="50" t="s">
        <v>68</v>
      </c>
      <c r="F11" s="50" t="s">
        <v>69</v>
      </c>
      <c r="G11" s="50" t="s">
        <v>70</v>
      </c>
      <c r="H11" s="58" t="s">
        <v>71</v>
      </c>
    </row>
    <row r="12" spans="1:8" ht="27.75" customHeight="1">
      <c r="A12" s="59"/>
      <c r="B12" s="39" t="s">
        <v>72</v>
      </c>
      <c r="C12" s="39">
        <v>100</v>
      </c>
      <c r="D12" s="39" t="s">
        <v>73</v>
      </c>
      <c r="E12" s="39" t="s">
        <v>73</v>
      </c>
      <c r="F12" s="39" t="s">
        <v>73</v>
      </c>
      <c r="G12" s="39">
        <f>SUM(G13:G25)</f>
        <v>100</v>
      </c>
      <c r="H12" s="39" t="s">
        <v>73</v>
      </c>
    </row>
    <row r="13" spans="1:8" ht="27.75" customHeight="1">
      <c r="A13" s="57"/>
      <c r="B13" s="60" t="str">
        <f>VLOOKUP(K3,'项目绩效自评结果汇总表2'!$A$4:$AI$32,14,0)</f>
        <v>资金到位率</v>
      </c>
      <c r="C13" s="51">
        <f>VLOOKUP(K3,'项目绩效自评结果汇总表2'!$A$4:$AI$32,15,0)</f>
        <v>30</v>
      </c>
      <c r="D13" s="51">
        <f>VLOOKUP(K3,'项目绩效自评结果汇总表2'!$A$4:$AI$32,16,0)</f>
        <v>100</v>
      </c>
      <c r="E13" s="51">
        <f>VLOOKUP(K3,'项目绩效自评结果汇总表2'!$A$4:$AI$32,17,0)</f>
        <v>100</v>
      </c>
      <c r="F13" s="61">
        <f>E13/D13</f>
        <v>1</v>
      </c>
      <c r="G13" s="51">
        <f>E13/D13*C13</f>
        <v>30</v>
      </c>
      <c r="H13" s="62"/>
    </row>
    <row r="14" spans="1:8" ht="27.75" customHeight="1">
      <c r="A14" s="57"/>
      <c r="B14" s="40" t="str">
        <f>VLOOKUP(K3,'项目绩效自评结果汇总表2'!$A$4:$AI$32,18,0)</f>
        <v>财务监控有效性</v>
      </c>
      <c r="C14" s="39">
        <f>VLOOKUP(K3,'项目绩效自评结果汇总表2'!$A$4:$AI$32,19,0)</f>
        <v>20</v>
      </c>
      <c r="D14" s="39">
        <f>VLOOKUP(K3,'项目绩效自评结果汇总表2'!$A$4:$AI$32,20,0)</f>
        <v>100</v>
      </c>
      <c r="E14" s="39">
        <f>VLOOKUP(K3,'项目绩效自评结果汇总表2'!$A$4:$AI$32,21,0)</f>
        <v>100</v>
      </c>
      <c r="F14" s="61">
        <f>E14/D14</f>
        <v>1</v>
      </c>
      <c r="G14" s="51">
        <f>E14/D14*C14</f>
        <v>20</v>
      </c>
      <c r="H14" s="47"/>
    </row>
    <row r="15" spans="1:8" ht="27.75" customHeight="1">
      <c r="A15" s="57"/>
      <c r="B15" s="40" t="str">
        <f>VLOOKUP(K3,'项目绩效自评结果汇总表2'!$A$4:$AI$32,22,0)</f>
        <v>资金使用合规性</v>
      </c>
      <c r="C15" s="39">
        <f>VLOOKUP(K3,'项目绩效自评结果汇总表2'!$A$4:$AI$32,23,0)</f>
        <v>30</v>
      </c>
      <c r="D15" s="39">
        <f>VLOOKUP(K3,'项目绩效自评结果汇总表2'!$A$4:$AI$32,24,0)</f>
        <v>100</v>
      </c>
      <c r="E15" s="39">
        <f>VLOOKUP(K3,'项目绩效自评结果汇总表2'!$A$4:$AI$32,25,0)</f>
        <v>100</v>
      </c>
      <c r="F15" s="61">
        <f>E15/D15</f>
        <v>1</v>
      </c>
      <c r="G15" s="51">
        <f>E15/D15*C15</f>
        <v>30</v>
      </c>
      <c r="H15" s="47"/>
    </row>
    <row r="16" spans="1:8" ht="54" customHeight="1">
      <c r="A16" s="57"/>
      <c r="B16" s="40" t="str">
        <f>VLOOKUP(K3,'项目绩效自评结果汇总表2'!$A$4:$AI$32,26,0)</f>
        <v>服务对象满意度</v>
      </c>
      <c r="C16" s="39">
        <f>VLOOKUP(K3,'项目绩效自评结果汇总表2'!$A$4:$AI$32,27,0)</f>
        <v>20</v>
      </c>
      <c r="D16" s="39">
        <f>VLOOKUP(K3,'项目绩效自评结果汇总表2'!$A$4:$AI$32,28,0)</f>
        <v>100</v>
      </c>
      <c r="E16" s="39">
        <f>VLOOKUP(K3,'项目绩效自评结果汇总表2'!$A$4:$AI$32,29,0)</f>
        <v>100</v>
      </c>
      <c r="F16" s="61">
        <f>E16/D16</f>
        <v>1</v>
      </c>
      <c r="G16" s="51">
        <f>E16/D16*C16</f>
        <v>20</v>
      </c>
      <c r="H16" s="63">
        <f>VLOOKUP(K3,'项目绩效自评结果汇总表2'!$A$4:$AI$32,34,0)</f>
        <v>0</v>
      </c>
    </row>
    <row r="17" spans="1:8" ht="27.75" customHeight="1">
      <c r="A17" s="57"/>
      <c r="B17" s="47"/>
      <c r="C17" s="47"/>
      <c r="D17" s="47"/>
      <c r="E17" s="39"/>
      <c r="F17" s="64"/>
      <c r="G17" s="47"/>
      <c r="H17" s="47"/>
    </row>
    <row r="18" spans="1:8" ht="27.75" customHeight="1">
      <c r="A18" s="57"/>
      <c r="B18" s="47"/>
      <c r="C18" s="47"/>
      <c r="D18" s="47"/>
      <c r="E18" s="39"/>
      <c r="F18" s="47"/>
      <c r="G18" s="47"/>
      <c r="H18" s="47"/>
    </row>
    <row r="19" spans="1:8" ht="27.75" customHeight="1">
      <c r="A19" s="57"/>
      <c r="B19" s="47"/>
      <c r="C19" s="47"/>
      <c r="D19" s="47"/>
      <c r="E19" s="39"/>
      <c r="F19" s="47"/>
      <c r="G19" s="47"/>
      <c r="H19" s="47"/>
    </row>
    <row r="20" spans="1:8" ht="27.75" customHeight="1">
      <c r="A20" s="57"/>
      <c r="B20" s="47"/>
      <c r="C20" s="47"/>
      <c r="D20" s="47"/>
      <c r="E20" s="39"/>
      <c r="F20" s="47"/>
      <c r="G20" s="47"/>
      <c r="H20" s="47"/>
    </row>
    <row r="21" spans="1:8" ht="27.75" customHeight="1">
      <c r="A21" s="57"/>
      <c r="B21" s="47"/>
      <c r="C21" s="47"/>
      <c r="D21" s="47"/>
      <c r="E21" s="39"/>
      <c r="F21" s="47"/>
      <c r="G21" s="47"/>
      <c r="H21" s="47"/>
    </row>
    <row r="22" spans="1:8" ht="27.75" customHeight="1">
      <c r="A22" s="57"/>
      <c r="B22" s="47"/>
      <c r="C22" s="47"/>
      <c r="D22" s="47"/>
      <c r="E22" s="39"/>
      <c r="F22" s="47"/>
      <c r="G22" s="47"/>
      <c r="H22" s="47"/>
    </row>
    <row r="23" spans="1:8" ht="27.75" customHeight="1">
      <c r="A23" s="57"/>
      <c r="B23" s="47"/>
      <c r="C23" s="47"/>
      <c r="D23" s="47"/>
      <c r="E23" s="39"/>
      <c r="F23" s="47"/>
      <c r="G23" s="47"/>
      <c r="H23" s="47"/>
    </row>
    <row r="24" spans="1:8" ht="27.75" customHeight="1" hidden="1">
      <c r="A24" s="57"/>
      <c r="B24" s="47"/>
      <c r="C24" s="47"/>
      <c r="D24" s="47"/>
      <c r="E24" s="39"/>
      <c r="F24" s="47"/>
      <c r="G24" s="47"/>
      <c r="H24" s="47"/>
    </row>
    <row r="25" spans="1:8" ht="27.75" customHeight="1" hidden="1">
      <c r="A25" s="57"/>
      <c r="B25" s="47"/>
      <c r="C25" s="47"/>
      <c r="D25" s="47"/>
      <c r="E25" s="39"/>
      <c r="F25" s="47"/>
      <c r="G25" s="47"/>
      <c r="H25" s="47"/>
    </row>
    <row r="26" spans="1:8" ht="37.5" customHeight="1">
      <c r="A26" s="65" t="s">
        <v>74</v>
      </c>
      <c r="B26" s="66" t="s">
        <v>75</v>
      </c>
      <c r="C26" s="66"/>
      <c r="D26" s="66"/>
      <c r="E26" s="67"/>
      <c r="F26" s="67"/>
      <c r="G26" s="67"/>
      <c r="H26" s="67"/>
    </row>
  </sheetData>
  <sheetProtection/>
  <mergeCells count="21">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s>
  <printOptions horizontalCentered="1"/>
  <pageMargins left="0.7" right="0.7" top="0.75" bottom="0.75" header="0.3" footer="0.3"/>
  <pageSetup fitToHeight="1" fitToWidth="1" horizontalDpi="600" verticalDpi="600" orientation="portrait" paperSize="9"/>
  <legacyDrawing r:id="rId1"/>
</worksheet>
</file>

<file path=xl/worksheets/sheet4.xml><?xml version="1.0" encoding="utf-8"?>
<worksheet xmlns="http://schemas.openxmlformats.org/spreadsheetml/2006/main" xmlns:r="http://schemas.openxmlformats.org/officeDocument/2006/relationships">
  <dimension ref="A1:AI32"/>
  <sheetViews>
    <sheetView zoomScaleSheetLayoutView="100" workbookViewId="0" topLeftCell="A1">
      <pane xSplit="2" ySplit="3" topLeftCell="C25" activePane="bottomRight" state="frozen"/>
      <selection pane="bottomRight" activeCell="I28" sqref="I28"/>
    </sheetView>
  </sheetViews>
  <sheetFormatPr defaultColWidth="10.00390625" defaultRowHeight="13.5"/>
  <cols>
    <col min="1" max="1" width="5.50390625" style="1" customWidth="1"/>
    <col min="2" max="2" width="33.00390625" style="1" customWidth="1"/>
    <col min="3" max="3" width="20.50390625" style="2" customWidth="1"/>
    <col min="4" max="4" width="31.00390625" style="2" customWidth="1"/>
    <col min="5" max="5" width="19.50390625" style="2" customWidth="1"/>
    <col min="6" max="9" width="10.875" style="1" customWidth="1"/>
    <col min="10" max="10" width="8.875" style="1" customWidth="1"/>
    <col min="11" max="11" width="58.00390625" style="1" customWidth="1"/>
    <col min="12" max="12" width="46.625" style="3" customWidth="1"/>
    <col min="13" max="13" width="10.625" style="4" customWidth="1"/>
    <col min="14" max="14" width="14.00390625" style="5" customWidth="1"/>
    <col min="15" max="17" width="8.75390625" style="5" customWidth="1"/>
    <col min="18" max="18" width="14.00390625" style="5" customWidth="1"/>
    <col min="19" max="21" width="8.75390625" style="5" customWidth="1"/>
    <col min="22" max="22" width="14.00390625" style="5" customWidth="1"/>
    <col min="23" max="25" width="8.75390625" style="5" customWidth="1"/>
    <col min="26" max="26" width="14.00390625" style="5" customWidth="1"/>
    <col min="27" max="29" width="8.75390625" style="5" customWidth="1"/>
    <col min="30" max="30" width="14.00390625" style="1" customWidth="1"/>
    <col min="31" max="33" width="8.75390625" style="2" customWidth="1"/>
    <col min="34" max="34" width="27.625" style="2" customWidth="1"/>
    <col min="35" max="35" width="18.50390625" style="1" customWidth="1"/>
    <col min="36" max="16384" width="10.00390625" style="1" customWidth="1"/>
  </cols>
  <sheetData>
    <row r="1" spans="1:35" s="1" customFormat="1" ht="54" customHeight="1">
      <c r="A1" s="6" t="s">
        <v>76</v>
      </c>
      <c r="B1" s="7"/>
      <c r="C1" s="8"/>
      <c r="D1" s="8"/>
      <c r="E1" s="8"/>
      <c r="F1" s="8"/>
      <c r="G1" s="8"/>
      <c r="H1" s="8"/>
      <c r="I1" s="8"/>
      <c r="J1" s="8"/>
      <c r="K1" s="8"/>
      <c r="L1" s="17"/>
      <c r="M1" s="18"/>
      <c r="N1" s="17"/>
      <c r="O1" s="17"/>
      <c r="P1" s="17"/>
      <c r="Q1" s="17"/>
      <c r="R1" s="17"/>
      <c r="S1" s="17"/>
      <c r="T1" s="17"/>
      <c r="U1" s="17"/>
      <c r="V1" s="17"/>
      <c r="W1" s="17"/>
      <c r="X1" s="17"/>
      <c r="Y1" s="17"/>
      <c r="Z1" s="17"/>
      <c r="AA1" s="17"/>
      <c r="AB1" s="17"/>
      <c r="AC1" s="17"/>
      <c r="AD1" s="8"/>
      <c r="AE1" s="8"/>
      <c r="AF1" s="8"/>
      <c r="AG1" s="8"/>
      <c r="AH1" s="8"/>
      <c r="AI1" s="8"/>
    </row>
    <row r="2" spans="1:35" s="1" customFormat="1" ht="27" customHeight="1">
      <c r="A2" s="9" t="s">
        <v>18</v>
      </c>
      <c r="B2" s="9" t="s">
        <v>19</v>
      </c>
      <c r="C2" s="9" t="s">
        <v>77</v>
      </c>
      <c r="D2" s="9" t="s">
        <v>78</v>
      </c>
      <c r="E2" s="9" t="s">
        <v>79</v>
      </c>
      <c r="F2" s="9" t="s">
        <v>80</v>
      </c>
      <c r="G2" s="10"/>
      <c r="H2" s="9" t="s">
        <v>81</v>
      </c>
      <c r="I2" s="10"/>
      <c r="J2" s="19" t="s">
        <v>82</v>
      </c>
      <c r="K2" s="9" t="s">
        <v>83</v>
      </c>
      <c r="L2" s="19" t="s">
        <v>84</v>
      </c>
      <c r="M2" s="20" t="s">
        <v>5</v>
      </c>
      <c r="N2" s="19" t="s">
        <v>85</v>
      </c>
      <c r="O2" s="19" t="s">
        <v>86</v>
      </c>
      <c r="P2" s="21"/>
      <c r="Q2" s="21"/>
      <c r="R2" s="19" t="s">
        <v>87</v>
      </c>
      <c r="S2" s="19" t="s">
        <v>86</v>
      </c>
      <c r="T2" s="21"/>
      <c r="U2" s="21"/>
      <c r="V2" s="19" t="s">
        <v>88</v>
      </c>
      <c r="W2" s="19" t="s">
        <v>86</v>
      </c>
      <c r="X2" s="21"/>
      <c r="Y2" s="21"/>
      <c r="Z2" s="19" t="s">
        <v>89</v>
      </c>
      <c r="AA2" s="19" t="s">
        <v>86</v>
      </c>
      <c r="AB2" s="21"/>
      <c r="AC2" s="21"/>
      <c r="AD2" s="9" t="s">
        <v>90</v>
      </c>
      <c r="AE2" s="19" t="s">
        <v>86</v>
      </c>
      <c r="AF2" s="10"/>
      <c r="AG2" s="10"/>
      <c r="AH2" s="29" t="s">
        <v>91</v>
      </c>
      <c r="AI2" s="9" t="s">
        <v>92</v>
      </c>
    </row>
    <row r="3" spans="1:35" s="1" customFormat="1" ht="34.5" customHeight="1">
      <c r="A3" s="10"/>
      <c r="B3" s="10"/>
      <c r="C3" s="10"/>
      <c r="D3" s="10"/>
      <c r="E3" s="10"/>
      <c r="F3" s="11" t="s">
        <v>93</v>
      </c>
      <c r="G3" s="11" t="s">
        <v>94</v>
      </c>
      <c r="H3" s="11" t="s">
        <v>93</v>
      </c>
      <c r="I3" s="11" t="s">
        <v>94</v>
      </c>
      <c r="J3" s="21"/>
      <c r="K3" s="10"/>
      <c r="L3" s="21"/>
      <c r="M3" s="22"/>
      <c r="N3" s="21"/>
      <c r="O3" s="19" t="s">
        <v>95</v>
      </c>
      <c r="P3" s="19" t="s">
        <v>96</v>
      </c>
      <c r="Q3" s="19" t="s">
        <v>97</v>
      </c>
      <c r="R3" s="21"/>
      <c r="S3" s="19" t="s">
        <v>95</v>
      </c>
      <c r="T3" s="19" t="s">
        <v>96</v>
      </c>
      <c r="U3" s="19" t="s">
        <v>97</v>
      </c>
      <c r="V3" s="21"/>
      <c r="W3" s="19" t="s">
        <v>95</v>
      </c>
      <c r="X3" s="19" t="s">
        <v>96</v>
      </c>
      <c r="Y3" s="19" t="s">
        <v>97</v>
      </c>
      <c r="Z3" s="21"/>
      <c r="AA3" s="19" t="s">
        <v>95</v>
      </c>
      <c r="AB3" s="19" t="s">
        <v>96</v>
      </c>
      <c r="AC3" s="19" t="s">
        <v>97</v>
      </c>
      <c r="AD3" s="10"/>
      <c r="AE3" s="9" t="s">
        <v>95</v>
      </c>
      <c r="AF3" s="19" t="s">
        <v>96</v>
      </c>
      <c r="AG3" s="19" t="s">
        <v>97</v>
      </c>
      <c r="AH3" s="30"/>
      <c r="AI3" s="10"/>
    </row>
    <row r="4" spans="1:35" s="1" customFormat="1" ht="33" customHeight="1">
      <c r="A4" s="12">
        <v>1</v>
      </c>
      <c r="B4" s="13" t="s">
        <v>98</v>
      </c>
      <c r="C4" s="14" t="s">
        <v>99</v>
      </c>
      <c r="D4" s="14" t="s">
        <v>100</v>
      </c>
      <c r="E4" s="14" t="s">
        <v>101</v>
      </c>
      <c r="F4" s="15">
        <v>70.79</v>
      </c>
      <c r="G4" s="15">
        <v>70.79</v>
      </c>
      <c r="H4" s="15">
        <v>70.79</v>
      </c>
      <c r="I4" s="15">
        <v>70.79</v>
      </c>
      <c r="J4" s="15">
        <f>H4/F4%</f>
        <v>100</v>
      </c>
      <c r="K4" s="23" t="s">
        <v>102</v>
      </c>
      <c r="L4" s="23" t="s">
        <v>103</v>
      </c>
      <c r="M4" s="24">
        <f>Q4/P4*O4+U4/T4*S4+AC4/AB4*AA4+Y4/X4*W4</f>
        <v>100</v>
      </c>
      <c r="N4" s="25" t="s">
        <v>104</v>
      </c>
      <c r="O4" s="26">
        <v>30</v>
      </c>
      <c r="P4" s="26">
        <v>100</v>
      </c>
      <c r="Q4" s="26">
        <v>100</v>
      </c>
      <c r="R4" s="25" t="s">
        <v>105</v>
      </c>
      <c r="S4" s="26">
        <v>20</v>
      </c>
      <c r="T4" s="26">
        <v>100</v>
      </c>
      <c r="U4" s="26">
        <v>100</v>
      </c>
      <c r="V4" s="25" t="s">
        <v>106</v>
      </c>
      <c r="W4" s="26">
        <v>30</v>
      </c>
      <c r="X4" s="26">
        <v>100</v>
      </c>
      <c r="Y4" s="26">
        <v>100</v>
      </c>
      <c r="Z4" s="25" t="s">
        <v>107</v>
      </c>
      <c r="AA4" s="26">
        <v>20</v>
      </c>
      <c r="AB4" s="26">
        <v>100</v>
      </c>
      <c r="AC4" s="26">
        <v>100</v>
      </c>
      <c r="AD4" s="15"/>
      <c r="AE4" s="12"/>
      <c r="AF4" s="12"/>
      <c r="AG4" s="12"/>
      <c r="AH4" s="12"/>
      <c r="AI4" s="15"/>
    </row>
    <row r="5" spans="1:35" s="1" customFormat="1" ht="33" customHeight="1">
      <c r="A5" s="12">
        <v>2</v>
      </c>
      <c r="B5" s="13" t="s">
        <v>108</v>
      </c>
      <c r="C5" s="14" t="s">
        <v>109</v>
      </c>
      <c r="D5" s="14" t="s">
        <v>100</v>
      </c>
      <c r="E5" s="14" t="s">
        <v>110</v>
      </c>
      <c r="F5" s="15">
        <v>55.42</v>
      </c>
      <c r="G5" s="15">
        <v>55.42</v>
      </c>
      <c r="H5" s="15">
        <v>55.42</v>
      </c>
      <c r="I5" s="15">
        <v>55.42</v>
      </c>
      <c r="J5" s="15">
        <f aca="true" t="shared" si="0" ref="J5:J32">H5/F5%</f>
        <v>100</v>
      </c>
      <c r="K5" s="23" t="s">
        <v>111</v>
      </c>
      <c r="L5" s="23" t="s">
        <v>112</v>
      </c>
      <c r="M5" s="24">
        <f aca="true" t="shared" si="1" ref="M5:M32">Q5/P5*O5+U5/T5*S5+AC5/AB5*AA5+Y5/X5*W5</f>
        <v>100</v>
      </c>
      <c r="N5" s="25" t="s">
        <v>113</v>
      </c>
      <c r="O5" s="26">
        <v>30</v>
      </c>
      <c r="P5" s="26">
        <v>100</v>
      </c>
      <c r="Q5" s="26">
        <v>100</v>
      </c>
      <c r="R5" s="25" t="s">
        <v>114</v>
      </c>
      <c r="S5" s="26">
        <v>20</v>
      </c>
      <c r="T5" s="26">
        <v>100</v>
      </c>
      <c r="U5" s="26">
        <v>100</v>
      </c>
      <c r="V5" s="25" t="s">
        <v>115</v>
      </c>
      <c r="W5" s="26">
        <v>30</v>
      </c>
      <c r="X5" s="26">
        <v>100</v>
      </c>
      <c r="Y5" s="26">
        <v>100</v>
      </c>
      <c r="Z5" s="25" t="s">
        <v>107</v>
      </c>
      <c r="AA5" s="26">
        <v>20</v>
      </c>
      <c r="AB5" s="26">
        <v>100</v>
      </c>
      <c r="AC5" s="26">
        <v>100</v>
      </c>
      <c r="AD5" s="15"/>
      <c r="AE5" s="12"/>
      <c r="AF5" s="12"/>
      <c r="AG5" s="12"/>
      <c r="AH5" s="12"/>
      <c r="AI5" s="15"/>
    </row>
    <row r="6" spans="1:35" s="1" customFormat="1" ht="33" customHeight="1">
      <c r="A6" s="12">
        <v>3</v>
      </c>
      <c r="B6" s="13" t="s">
        <v>116</v>
      </c>
      <c r="C6" s="14" t="s">
        <v>117</v>
      </c>
      <c r="D6" s="14" t="s">
        <v>100</v>
      </c>
      <c r="E6" s="14" t="s">
        <v>118</v>
      </c>
      <c r="F6" s="15">
        <v>9.1</v>
      </c>
      <c r="G6" s="15">
        <v>9.1</v>
      </c>
      <c r="H6" s="15">
        <v>9.1</v>
      </c>
      <c r="I6" s="15">
        <v>9.1</v>
      </c>
      <c r="J6" s="15">
        <f t="shared" si="0"/>
        <v>100</v>
      </c>
      <c r="K6" s="23" t="s">
        <v>119</v>
      </c>
      <c r="L6" s="23" t="s">
        <v>120</v>
      </c>
      <c r="M6" s="24">
        <f t="shared" si="1"/>
        <v>100</v>
      </c>
      <c r="N6" s="25" t="s">
        <v>121</v>
      </c>
      <c r="O6" s="26">
        <v>30</v>
      </c>
      <c r="P6" s="26">
        <v>100</v>
      </c>
      <c r="Q6" s="26">
        <v>100</v>
      </c>
      <c r="R6" s="25" t="s">
        <v>122</v>
      </c>
      <c r="S6" s="26">
        <v>20</v>
      </c>
      <c r="T6" s="26">
        <v>100</v>
      </c>
      <c r="U6" s="26">
        <v>100</v>
      </c>
      <c r="V6" s="25" t="s">
        <v>123</v>
      </c>
      <c r="W6" s="26">
        <v>30</v>
      </c>
      <c r="X6" s="26">
        <v>100</v>
      </c>
      <c r="Y6" s="26">
        <v>100</v>
      </c>
      <c r="Z6" s="25" t="s">
        <v>107</v>
      </c>
      <c r="AA6" s="26">
        <v>20</v>
      </c>
      <c r="AB6" s="26">
        <v>100</v>
      </c>
      <c r="AC6" s="26">
        <v>100</v>
      </c>
      <c r="AD6" s="15"/>
      <c r="AE6" s="12"/>
      <c r="AF6" s="12"/>
      <c r="AG6" s="12"/>
      <c r="AH6" s="12"/>
      <c r="AI6" s="15"/>
    </row>
    <row r="7" spans="1:35" s="1" customFormat="1" ht="33" customHeight="1">
      <c r="A7" s="12">
        <v>4</v>
      </c>
      <c r="B7" s="13" t="s">
        <v>124</v>
      </c>
      <c r="C7" s="14" t="s">
        <v>125</v>
      </c>
      <c r="D7" s="14" t="s">
        <v>100</v>
      </c>
      <c r="E7" s="14" t="s">
        <v>126</v>
      </c>
      <c r="F7" s="15">
        <v>55</v>
      </c>
      <c r="G7" s="15">
        <v>55</v>
      </c>
      <c r="H7" s="15">
        <v>55</v>
      </c>
      <c r="I7" s="15">
        <v>55</v>
      </c>
      <c r="J7" s="15">
        <f t="shared" si="0"/>
        <v>99.99999999999999</v>
      </c>
      <c r="K7" s="23" t="s">
        <v>127</v>
      </c>
      <c r="L7" s="23" t="s">
        <v>128</v>
      </c>
      <c r="M7" s="24">
        <f t="shared" si="1"/>
        <v>100</v>
      </c>
      <c r="N7" s="25" t="s">
        <v>129</v>
      </c>
      <c r="O7" s="26">
        <v>30</v>
      </c>
      <c r="P7" s="26">
        <v>100</v>
      </c>
      <c r="Q7" s="26">
        <v>100</v>
      </c>
      <c r="R7" s="25" t="s">
        <v>130</v>
      </c>
      <c r="S7" s="26">
        <v>20</v>
      </c>
      <c r="T7" s="26">
        <v>100</v>
      </c>
      <c r="U7" s="26">
        <v>100</v>
      </c>
      <c r="V7" s="25" t="s">
        <v>131</v>
      </c>
      <c r="W7" s="26">
        <v>30</v>
      </c>
      <c r="X7" s="26">
        <v>100</v>
      </c>
      <c r="Y7" s="26">
        <v>100</v>
      </c>
      <c r="Z7" s="25" t="s">
        <v>107</v>
      </c>
      <c r="AA7" s="26">
        <v>20</v>
      </c>
      <c r="AB7" s="26">
        <v>100</v>
      </c>
      <c r="AC7" s="26">
        <v>100</v>
      </c>
      <c r="AD7" s="15"/>
      <c r="AE7" s="12"/>
      <c r="AF7" s="12"/>
      <c r="AG7" s="12"/>
      <c r="AH7" s="12"/>
      <c r="AI7" s="15"/>
    </row>
    <row r="8" spans="1:35" s="1" customFormat="1" ht="33" customHeight="1">
      <c r="A8" s="12">
        <v>5</v>
      </c>
      <c r="B8" s="13" t="s">
        <v>132</v>
      </c>
      <c r="C8" s="14" t="s">
        <v>133</v>
      </c>
      <c r="D8" s="14" t="s">
        <v>100</v>
      </c>
      <c r="E8" s="14" t="s">
        <v>134</v>
      </c>
      <c r="F8" s="15">
        <v>122.82</v>
      </c>
      <c r="G8" s="15">
        <v>122.82</v>
      </c>
      <c r="H8" s="15">
        <v>122.82</v>
      </c>
      <c r="I8" s="15">
        <v>122.82</v>
      </c>
      <c r="J8" s="15">
        <f t="shared" si="0"/>
        <v>100</v>
      </c>
      <c r="K8" s="23" t="s">
        <v>135</v>
      </c>
      <c r="L8" s="23" t="s">
        <v>136</v>
      </c>
      <c r="M8" s="24">
        <f t="shared" si="1"/>
        <v>100</v>
      </c>
      <c r="N8" s="25" t="s">
        <v>106</v>
      </c>
      <c r="O8" s="26">
        <v>30</v>
      </c>
      <c r="P8" s="26">
        <v>100</v>
      </c>
      <c r="Q8" s="26">
        <v>100</v>
      </c>
      <c r="R8" s="25" t="s">
        <v>123</v>
      </c>
      <c r="S8" s="26">
        <v>20</v>
      </c>
      <c r="T8" s="26">
        <v>100</v>
      </c>
      <c r="U8" s="26">
        <v>100</v>
      </c>
      <c r="V8" s="25" t="s">
        <v>137</v>
      </c>
      <c r="W8" s="26">
        <v>30</v>
      </c>
      <c r="X8" s="26">
        <v>100</v>
      </c>
      <c r="Y8" s="26">
        <v>100</v>
      </c>
      <c r="Z8" s="25" t="s">
        <v>107</v>
      </c>
      <c r="AA8" s="26">
        <v>20</v>
      </c>
      <c r="AB8" s="26">
        <v>100</v>
      </c>
      <c r="AC8" s="26">
        <v>100</v>
      </c>
      <c r="AD8" s="15"/>
      <c r="AE8" s="12"/>
      <c r="AF8" s="12"/>
      <c r="AG8" s="12"/>
      <c r="AH8" s="12"/>
      <c r="AI8" s="15"/>
    </row>
    <row r="9" spans="1:35" s="1" customFormat="1" ht="33" customHeight="1">
      <c r="A9" s="12">
        <v>6</v>
      </c>
      <c r="B9" s="13" t="s">
        <v>138</v>
      </c>
      <c r="C9" s="14" t="s">
        <v>139</v>
      </c>
      <c r="D9" s="14" t="s">
        <v>100</v>
      </c>
      <c r="E9" s="14" t="s">
        <v>140</v>
      </c>
      <c r="F9" s="15">
        <v>13.73</v>
      </c>
      <c r="G9" s="15">
        <v>13.73</v>
      </c>
      <c r="H9" s="15">
        <v>13.73</v>
      </c>
      <c r="I9" s="15">
        <v>13.73</v>
      </c>
      <c r="J9" s="15">
        <f t="shared" si="0"/>
        <v>100</v>
      </c>
      <c r="K9" s="27" t="s">
        <v>141</v>
      </c>
      <c r="L9" s="23" t="s">
        <v>142</v>
      </c>
      <c r="M9" s="24">
        <f t="shared" si="1"/>
        <v>100</v>
      </c>
      <c r="N9" s="25" t="s">
        <v>106</v>
      </c>
      <c r="O9" s="26">
        <v>30</v>
      </c>
      <c r="P9" s="26">
        <v>100</v>
      </c>
      <c r="Q9" s="26">
        <v>100</v>
      </c>
      <c r="R9" s="25" t="s">
        <v>123</v>
      </c>
      <c r="S9" s="26">
        <v>20</v>
      </c>
      <c r="T9" s="26">
        <v>100</v>
      </c>
      <c r="U9" s="26">
        <v>100</v>
      </c>
      <c r="V9" s="25" t="s">
        <v>137</v>
      </c>
      <c r="W9" s="26">
        <v>30</v>
      </c>
      <c r="X9" s="26">
        <v>100</v>
      </c>
      <c r="Y9" s="26">
        <v>100</v>
      </c>
      <c r="Z9" s="25" t="s">
        <v>107</v>
      </c>
      <c r="AA9" s="26">
        <v>20</v>
      </c>
      <c r="AB9" s="26">
        <v>100</v>
      </c>
      <c r="AC9" s="26">
        <v>100</v>
      </c>
      <c r="AD9" s="15"/>
      <c r="AE9" s="12"/>
      <c r="AF9" s="12"/>
      <c r="AG9" s="12"/>
      <c r="AH9" s="12"/>
      <c r="AI9" s="15"/>
    </row>
    <row r="10" spans="1:35" s="1" customFormat="1" ht="33" customHeight="1">
      <c r="A10" s="12">
        <v>7</v>
      </c>
      <c r="B10" s="13" t="s">
        <v>143</v>
      </c>
      <c r="C10" s="14" t="s">
        <v>139</v>
      </c>
      <c r="D10" s="14" t="s">
        <v>100</v>
      </c>
      <c r="E10" s="14" t="s">
        <v>140</v>
      </c>
      <c r="F10" s="15">
        <v>4</v>
      </c>
      <c r="G10" s="15">
        <v>4</v>
      </c>
      <c r="H10" s="15">
        <v>4</v>
      </c>
      <c r="I10" s="15">
        <v>4</v>
      </c>
      <c r="J10" s="15">
        <f t="shared" si="0"/>
        <v>100</v>
      </c>
      <c r="K10" s="27" t="s">
        <v>144</v>
      </c>
      <c r="L10" s="23" t="s">
        <v>145</v>
      </c>
      <c r="M10" s="24">
        <f t="shared" si="1"/>
        <v>100</v>
      </c>
      <c r="N10" s="25" t="s">
        <v>106</v>
      </c>
      <c r="O10" s="26">
        <v>30</v>
      </c>
      <c r="P10" s="26">
        <v>100</v>
      </c>
      <c r="Q10" s="26">
        <v>100</v>
      </c>
      <c r="R10" s="25" t="s">
        <v>123</v>
      </c>
      <c r="S10" s="26">
        <v>20</v>
      </c>
      <c r="T10" s="26">
        <v>100</v>
      </c>
      <c r="U10" s="26">
        <v>100</v>
      </c>
      <c r="V10" s="25" t="s">
        <v>137</v>
      </c>
      <c r="W10" s="26">
        <v>30</v>
      </c>
      <c r="X10" s="26">
        <v>100</v>
      </c>
      <c r="Y10" s="26">
        <v>100</v>
      </c>
      <c r="Z10" s="25" t="s">
        <v>107</v>
      </c>
      <c r="AA10" s="26">
        <v>20</v>
      </c>
      <c r="AB10" s="26">
        <v>100</v>
      </c>
      <c r="AC10" s="26">
        <v>100</v>
      </c>
      <c r="AD10" s="15"/>
      <c r="AE10" s="12"/>
      <c r="AF10" s="12"/>
      <c r="AG10" s="12"/>
      <c r="AH10" s="12"/>
      <c r="AI10" s="15"/>
    </row>
    <row r="11" spans="1:35" s="1" customFormat="1" ht="33" customHeight="1">
      <c r="A11" s="12">
        <v>8</v>
      </c>
      <c r="B11" s="13" t="s">
        <v>146</v>
      </c>
      <c r="C11" s="14" t="s">
        <v>147</v>
      </c>
      <c r="D11" s="14" t="s">
        <v>100</v>
      </c>
      <c r="E11" s="14" t="s">
        <v>148</v>
      </c>
      <c r="F11" s="15">
        <v>4.5</v>
      </c>
      <c r="G11" s="15">
        <v>4.5</v>
      </c>
      <c r="H11" s="15">
        <v>4.5</v>
      </c>
      <c r="I11" s="15">
        <v>4.5</v>
      </c>
      <c r="J11" s="15">
        <f t="shared" si="0"/>
        <v>100</v>
      </c>
      <c r="K11" s="23" t="s">
        <v>149</v>
      </c>
      <c r="L11" s="23" t="s">
        <v>150</v>
      </c>
      <c r="M11" s="24">
        <f t="shared" si="1"/>
        <v>100</v>
      </c>
      <c r="N11" s="25" t="s">
        <v>151</v>
      </c>
      <c r="O11" s="26">
        <v>30</v>
      </c>
      <c r="P11" s="26">
        <v>1000</v>
      </c>
      <c r="Q11" s="26">
        <v>1000</v>
      </c>
      <c r="R11" s="25" t="s">
        <v>152</v>
      </c>
      <c r="S11" s="26">
        <v>20</v>
      </c>
      <c r="T11" s="26">
        <v>104</v>
      </c>
      <c r="U11" s="26">
        <v>104</v>
      </c>
      <c r="V11" s="25" t="s">
        <v>137</v>
      </c>
      <c r="W11" s="26">
        <v>30</v>
      </c>
      <c r="X11" s="26">
        <v>100</v>
      </c>
      <c r="Y11" s="26">
        <v>100</v>
      </c>
      <c r="Z11" s="25" t="s">
        <v>107</v>
      </c>
      <c r="AA11" s="26">
        <v>20</v>
      </c>
      <c r="AB11" s="26">
        <v>100</v>
      </c>
      <c r="AC11" s="26">
        <v>100</v>
      </c>
      <c r="AD11" s="15"/>
      <c r="AE11" s="12"/>
      <c r="AF11" s="12"/>
      <c r="AG11" s="12"/>
      <c r="AH11" s="12"/>
      <c r="AI11" s="15"/>
    </row>
    <row r="12" spans="1:35" s="1" customFormat="1" ht="33" customHeight="1">
      <c r="A12" s="12">
        <v>9</v>
      </c>
      <c r="B12" s="13" t="s">
        <v>153</v>
      </c>
      <c r="C12" s="14" t="s">
        <v>154</v>
      </c>
      <c r="D12" s="14" t="s">
        <v>100</v>
      </c>
      <c r="E12" s="14" t="s">
        <v>155</v>
      </c>
      <c r="F12" s="15">
        <v>3.9</v>
      </c>
      <c r="G12" s="15">
        <v>3.9</v>
      </c>
      <c r="H12" s="15">
        <v>3.9</v>
      </c>
      <c r="I12" s="15">
        <v>3.9</v>
      </c>
      <c r="J12" s="15">
        <f t="shared" si="0"/>
        <v>100</v>
      </c>
      <c r="K12" s="23" t="s">
        <v>156</v>
      </c>
      <c r="L12" s="23" t="s">
        <v>157</v>
      </c>
      <c r="M12" s="24">
        <f t="shared" si="1"/>
        <v>100</v>
      </c>
      <c r="N12" s="25" t="s">
        <v>106</v>
      </c>
      <c r="O12" s="26">
        <v>30</v>
      </c>
      <c r="P12" s="26">
        <v>100</v>
      </c>
      <c r="Q12" s="26">
        <v>100</v>
      </c>
      <c r="R12" s="25" t="s">
        <v>123</v>
      </c>
      <c r="S12" s="26">
        <v>20</v>
      </c>
      <c r="T12" s="26">
        <v>100</v>
      </c>
      <c r="U12" s="26">
        <v>100</v>
      </c>
      <c r="V12" s="25" t="s">
        <v>137</v>
      </c>
      <c r="W12" s="26">
        <v>30</v>
      </c>
      <c r="X12" s="26">
        <v>100</v>
      </c>
      <c r="Y12" s="26">
        <v>100</v>
      </c>
      <c r="Z12" s="25" t="s">
        <v>107</v>
      </c>
      <c r="AA12" s="26">
        <v>20</v>
      </c>
      <c r="AB12" s="26">
        <v>100</v>
      </c>
      <c r="AC12" s="26">
        <v>100</v>
      </c>
      <c r="AD12" s="15"/>
      <c r="AE12" s="12"/>
      <c r="AF12" s="12"/>
      <c r="AG12" s="12"/>
      <c r="AH12" s="12"/>
      <c r="AI12" s="15"/>
    </row>
    <row r="13" spans="1:35" s="1" customFormat="1" ht="33" customHeight="1">
      <c r="A13" s="12">
        <v>10</v>
      </c>
      <c r="B13" s="13" t="s">
        <v>158</v>
      </c>
      <c r="C13" s="14" t="s">
        <v>159</v>
      </c>
      <c r="D13" s="14" t="s">
        <v>100</v>
      </c>
      <c r="E13" s="14" t="s">
        <v>160</v>
      </c>
      <c r="F13" s="15">
        <v>493.93</v>
      </c>
      <c r="G13" s="15">
        <v>493.93</v>
      </c>
      <c r="H13" s="15">
        <v>493.93</v>
      </c>
      <c r="I13" s="15">
        <v>493.93</v>
      </c>
      <c r="J13" s="15">
        <f t="shared" si="0"/>
        <v>100</v>
      </c>
      <c r="K13" s="23" t="s">
        <v>161</v>
      </c>
      <c r="L13" s="23" t="s">
        <v>157</v>
      </c>
      <c r="M13" s="24">
        <f t="shared" si="1"/>
        <v>100</v>
      </c>
      <c r="N13" s="25" t="s">
        <v>106</v>
      </c>
      <c r="O13" s="26">
        <v>30</v>
      </c>
      <c r="P13" s="26">
        <v>100</v>
      </c>
      <c r="Q13" s="26">
        <v>100</v>
      </c>
      <c r="R13" s="25" t="s">
        <v>123</v>
      </c>
      <c r="S13" s="26">
        <v>20</v>
      </c>
      <c r="T13" s="26">
        <v>100</v>
      </c>
      <c r="U13" s="26">
        <v>100</v>
      </c>
      <c r="V13" s="25" t="s">
        <v>137</v>
      </c>
      <c r="W13" s="26">
        <v>30</v>
      </c>
      <c r="X13" s="26">
        <v>100</v>
      </c>
      <c r="Y13" s="26">
        <v>100</v>
      </c>
      <c r="Z13" s="25" t="s">
        <v>107</v>
      </c>
      <c r="AA13" s="26">
        <v>20</v>
      </c>
      <c r="AB13" s="26">
        <v>100</v>
      </c>
      <c r="AC13" s="26">
        <v>100</v>
      </c>
      <c r="AD13" s="15"/>
      <c r="AE13" s="12"/>
      <c r="AF13" s="12"/>
      <c r="AG13" s="12"/>
      <c r="AH13" s="12"/>
      <c r="AI13" s="15"/>
    </row>
    <row r="14" spans="1:35" s="1" customFormat="1" ht="33" customHeight="1">
      <c r="A14" s="12">
        <v>11</v>
      </c>
      <c r="B14" s="13" t="s">
        <v>162</v>
      </c>
      <c r="C14" s="14" t="s">
        <v>159</v>
      </c>
      <c r="D14" s="14" t="s">
        <v>100</v>
      </c>
      <c r="E14" s="14" t="s">
        <v>160</v>
      </c>
      <c r="F14" s="15">
        <v>13</v>
      </c>
      <c r="G14" s="15">
        <v>13</v>
      </c>
      <c r="H14" s="15">
        <v>13</v>
      </c>
      <c r="I14" s="15">
        <v>13</v>
      </c>
      <c r="J14" s="15">
        <f t="shared" si="0"/>
        <v>100</v>
      </c>
      <c r="K14" s="23" t="s">
        <v>163</v>
      </c>
      <c r="L14" s="23" t="s">
        <v>164</v>
      </c>
      <c r="M14" s="24">
        <f t="shared" si="1"/>
        <v>100</v>
      </c>
      <c r="N14" s="25" t="s">
        <v>106</v>
      </c>
      <c r="O14" s="26">
        <v>30</v>
      </c>
      <c r="P14" s="26">
        <v>100</v>
      </c>
      <c r="Q14" s="26">
        <v>100</v>
      </c>
      <c r="R14" s="25" t="s">
        <v>123</v>
      </c>
      <c r="S14" s="26">
        <v>20</v>
      </c>
      <c r="T14" s="26">
        <v>100</v>
      </c>
      <c r="U14" s="26">
        <v>100</v>
      </c>
      <c r="V14" s="25" t="s">
        <v>137</v>
      </c>
      <c r="W14" s="26">
        <v>30</v>
      </c>
      <c r="X14" s="26">
        <v>100</v>
      </c>
      <c r="Y14" s="26">
        <v>100</v>
      </c>
      <c r="Z14" s="25" t="s">
        <v>107</v>
      </c>
      <c r="AA14" s="26">
        <v>20</v>
      </c>
      <c r="AB14" s="26">
        <v>100</v>
      </c>
      <c r="AC14" s="26">
        <v>100</v>
      </c>
      <c r="AD14" s="15"/>
      <c r="AE14" s="12"/>
      <c r="AF14" s="12"/>
      <c r="AG14" s="12"/>
      <c r="AH14" s="12"/>
      <c r="AI14" s="15"/>
    </row>
    <row r="15" spans="1:35" s="1" customFormat="1" ht="33" customHeight="1">
      <c r="A15" s="12">
        <v>12</v>
      </c>
      <c r="B15" s="13" t="s">
        <v>165</v>
      </c>
      <c r="C15" s="14" t="s">
        <v>154</v>
      </c>
      <c r="D15" s="14" t="s">
        <v>100</v>
      </c>
      <c r="E15" s="14" t="s">
        <v>155</v>
      </c>
      <c r="F15" s="15">
        <v>960.79</v>
      </c>
      <c r="G15" s="15">
        <v>960.79</v>
      </c>
      <c r="H15" s="15">
        <v>960.79</v>
      </c>
      <c r="I15" s="15">
        <v>960.79</v>
      </c>
      <c r="J15" s="15">
        <f t="shared" si="0"/>
        <v>100</v>
      </c>
      <c r="K15" s="23" t="s">
        <v>166</v>
      </c>
      <c r="L15" s="23" t="s">
        <v>167</v>
      </c>
      <c r="M15" s="24">
        <f t="shared" si="1"/>
        <v>100</v>
      </c>
      <c r="N15" s="25" t="s">
        <v>106</v>
      </c>
      <c r="O15" s="26">
        <v>30</v>
      </c>
      <c r="P15" s="26">
        <v>100</v>
      </c>
      <c r="Q15" s="26">
        <v>100</v>
      </c>
      <c r="R15" s="25" t="s">
        <v>123</v>
      </c>
      <c r="S15" s="26">
        <v>20</v>
      </c>
      <c r="T15" s="26">
        <v>100</v>
      </c>
      <c r="U15" s="26">
        <v>100</v>
      </c>
      <c r="V15" s="25" t="s">
        <v>137</v>
      </c>
      <c r="W15" s="26">
        <v>30</v>
      </c>
      <c r="X15" s="26">
        <v>100</v>
      </c>
      <c r="Y15" s="26">
        <v>100</v>
      </c>
      <c r="Z15" s="25" t="s">
        <v>107</v>
      </c>
      <c r="AA15" s="26">
        <v>20</v>
      </c>
      <c r="AB15" s="26">
        <v>100</v>
      </c>
      <c r="AC15" s="26">
        <v>100</v>
      </c>
      <c r="AD15" s="15"/>
      <c r="AE15" s="12"/>
      <c r="AF15" s="12"/>
      <c r="AG15" s="12"/>
      <c r="AH15" s="12"/>
      <c r="AI15" s="15"/>
    </row>
    <row r="16" spans="1:35" s="1" customFormat="1" ht="33" customHeight="1">
      <c r="A16" s="12">
        <v>13</v>
      </c>
      <c r="B16" s="13" t="s">
        <v>168</v>
      </c>
      <c r="C16" s="14" t="s">
        <v>139</v>
      </c>
      <c r="D16" s="14" t="s">
        <v>100</v>
      </c>
      <c r="E16" s="14" t="s">
        <v>140</v>
      </c>
      <c r="F16" s="15">
        <v>30.29</v>
      </c>
      <c r="G16" s="15">
        <v>30.29</v>
      </c>
      <c r="H16" s="15">
        <v>30.29</v>
      </c>
      <c r="I16" s="15">
        <v>30.29</v>
      </c>
      <c r="J16" s="15">
        <f t="shared" si="0"/>
        <v>100</v>
      </c>
      <c r="K16" s="23" t="s">
        <v>169</v>
      </c>
      <c r="L16" s="23" t="s">
        <v>157</v>
      </c>
      <c r="M16" s="24">
        <f t="shared" si="1"/>
        <v>100</v>
      </c>
      <c r="N16" s="25" t="s">
        <v>106</v>
      </c>
      <c r="O16" s="26">
        <v>30</v>
      </c>
      <c r="P16" s="26">
        <v>100</v>
      </c>
      <c r="Q16" s="26">
        <v>100</v>
      </c>
      <c r="R16" s="25" t="s">
        <v>123</v>
      </c>
      <c r="S16" s="26">
        <v>20</v>
      </c>
      <c r="T16" s="26">
        <v>100</v>
      </c>
      <c r="U16" s="26">
        <v>100</v>
      </c>
      <c r="V16" s="25" t="s">
        <v>137</v>
      </c>
      <c r="W16" s="26">
        <v>30</v>
      </c>
      <c r="X16" s="26">
        <v>100</v>
      </c>
      <c r="Y16" s="26">
        <v>100</v>
      </c>
      <c r="Z16" s="25" t="s">
        <v>107</v>
      </c>
      <c r="AA16" s="26">
        <v>20</v>
      </c>
      <c r="AB16" s="26">
        <v>100</v>
      </c>
      <c r="AC16" s="26">
        <v>100</v>
      </c>
      <c r="AD16" s="15"/>
      <c r="AE16" s="12"/>
      <c r="AF16" s="12"/>
      <c r="AG16" s="12"/>
      <c r="AH16" s="12"/>
      <c r="AI16" s="15"/>
    </row>
    <row r="17" spans="1:35" s="1" customFormat="1" ht="33" customHeight="1">
      <c r="A17" s="12">
        <v>14</v>
      </c>
      <c r="B17" s="13" t="s">
        <v>170</v>
      </c>
      <c r="C17" s="14" t="s">
        <v>171</v>
      </c>
      <c r="D17" s="14" t="s">
        <v>100</v>
      </c>
      <c r="E17" s="14" t="s">
        <v>172</v>
      </c>
      <c r="F17" s="15">
        <v>5.51</v>
      </c>
      <c r="G17" s="15">
        <v>5.51</v>
      </c>
      <c r="H17" s="15">
        <v>5.51</v>
      </c>
      <c r="I17" s="15">
        <v>5.51</v>
      </c>
      <c r="J17" s="15">
        <f t="shared" si="0"/>
        <v>100</v>
      </c>
      <c r="K17" s="23" t="s">
        <v>173</v>
      </c>
      <c r="L17" s="23" t="s">
        <v>174</v>
      </c>
      <c r="M17" s="24">
        <f t="shared" si="1"/>
        <v>100</v>
      </c>
      <c r="N17" s="25" t="s">
        <v>106</v>
      </c>
      <c r="O17" s="26">
        <v>30</v>
      </c>
      <c r="P17" s="26">
        <v>100</v>
      </c>
      <c r="Q17" s="26">
        <v>100</v>
      </c>
      <c r="R17" s="25" t="s">
        <v>123</v>
      </c>
      <c r="S17" s="26">
        <v>20</v>
      </c>
      <c r="T17" s="26">
        <v>100</v>
      </c>
      <c r="U17" s="26">
        <v>100</v>
      </c>
      <c r="V17" s="25" t="s">
        <v>137</v>
      </c>
      <c r="W17" s="26">
        <v>30</v>
      </c>
      <c r="X17" s="26">
        <v>100</v>
      </c>
      <c r="Y17" s="26">
        <v>100</v>
      </c>
      <c r="Z17" s="25" t="s">
        <v>107</v>
      </c>
      <c r="AA17" s="26">
        <v>20</v>
      </c>
      <c r="AB17" s="26">
        <v>100</v>
      </c>
      <c r="AC17" s="26">
        <v>100</v>
      </c>
      <c r="AD17" s="15"/>
      <c r="AE17" s="12"/>
      <c r="AF17" s="12"/>
      <c r="AG17" s="12"/>
      <c r="AH17" s="12"/>
      <c r="AI17" s="15"/>
    </row>
    <row r="18" spans="1:35" s="1" customFormat="1" ht="33" customHeight="1">
      <c r="A18" s="12">
        <v>15</v>
      </c>
      <c r="B18" s="13" t="s">
        <v>175</v>
      </c>
      <c r="C18" s="14" t="s">
        <v>154</v>
      </c>
      <c r="D18" s="14" t="s">
        <v>100</v>
      </c>
      <c r="E18" s="14" t="s">
        <v>155</v>
      </c>
      <c r="F18" s="15">
        <v>9.69</v>
      </c>
      <c r="G18" s="15">
        <v>9.69</v>
      </c>
      <c r="H18" s="15">
        <v>9.69</v>
      </c>
      <c r="I18" s="15">
        <v>9.69</v>
      </c>
      <c r="J18" s="15">
        <f t="shared" si="0"/>
        <v>100</v>
      </c>
      <c r="K18" s="23" t="s">
        <v>176</v>
      </c>
      <c r="L18" s="23" t="s">
        <v>177</v>
      </c>
      <c r="M18" s="24">
        <f t="shared" si="1"/>
        <v>100</v>
      </c>
      <c r="N18" s="25" t="s">
        <v>106</v>
      </c>
      <c r="O18" s="26">
        <v>30</v>
      </c>
      <c r="P18" s="26">
        <v>100</v>
      </c>
      <c r="Q18" s="26">
        <v>100</v>
      </c>
      <c r="R18" s="25" t="s">
        <v>123</v>
      </c>
      <c r="S18" s="26">
        <v>20</v>
      </c>
      <c r="T18" s="26">
        <v>100</v>
      </c>
      <c r="U18" s="26">
        <v>100</v>
      </c>
      <c r="V18" s="25" t="s">
        <v>137</v>
      </c>
      <c r="W18" s="26">
        <v>30</v>
      </c>
      <c r="X18" s="26">
        <v>100</v>
      </c>
      <c r="Y18" s="26">
        <v>100</v>
      </c>
      <c r="Z18" s="25" t="s">
        <v>107</v>
      </c>
      <c r="AA18" s="26">
        <v>20</v>
      </c>
      <c r="AB18" s="26">
        <v>100</v>
      </c>
      <c r="AC18" s="26">
        <v>100</v>
      </c>
      <c r="AD18" s="15"/>
      <c r="AE18" s="12"/>
      <c r="AF18" s="12"/>
      <c r="AG18" s="12"/>
      <c r="AH18" s="12"/>
      <c r="AI18" s="15"/>
    </row>
    <row r="19" spans="1:35" s="1" customFormat="1" ht="33" customHeight="1">
      <c r="A19" s="12">
        <v>16</v>
      </c>
      <c r="B19" s="13" t="s">
        <v>178</v>
      </c>
      <c r="C19" s="14" t="s">
        <v>171</v>
      </c>
      <c r="D19" s="14" t="s">
        <v>100</v>
      </c>
      <c r="E19" s="14" t="s">
        <v>172</v>
      </c>
      <c r="F19" s="15">
        <v>16.07</v>
      </c>
      <c r="G19" s="15">
        <v>16.07</v>
      </c>
      <c r="H19" s="15">
        <v>16.07</v>
      </c>
      <c r="I19" s="15">
        <v>16.07</v>
      </c>
      <c r="J19" s="15">
        <f t="shared" si="0"/>
        <v>100</v>
      </c>
      <c r="K19" s="23" t="s">
        <v>179</v>
      </c>
      <c r="L19" s="23" t="s">
        <v>174</v>
      </c>
      <c r="M19" s="24">
        <f t="shared" si="1"/>
        <v>100</v>
      </c>
      <c r="N19" s="25" t="s">
        <v>106</v>
      </c>
      <c r="O19" s="26">
        <v>30</v>
      </c>
      <c r="P19" s="26">
        <v>100</v>
      </c>
      <c r="Q19" s="26">
        <v>100</v>
      </c>
      <c r="R19" s="25" t="s">
        <v>123</v>
      </c>
      <c r="S19" s="26">
        <v>20</v>
      </c>
      <c r="T19" s="26">
        <v>100</v>
      </c>
      <c r="U19" s="26">
        <v>100</v>
      </c>
      <c r="V19" s="25" t="s">
        <v>137</v>
      </c>
      <c r="W19" s="26">
        <v>30</v>
      </c>
      <c r="X19" s="26">
        <v>100</v>
      </c>
      <c r="Y19" s="26">
        <v>100</v>
      </c>
      <c r="Z19" s="25" t="s">
        <v>107</v>
      </c>
      <c r="AA19" s="26">
        <v>20</v>
      </c>
      <c r="AB19" s="26">
        <v>100</v>
      </c>
      <c r="AC19" s="26">
        <v>100</v>
      </c>
      <c r="AD19" s="15"/>
      <c r="AE19" s="12"/>
      <c r="AF19" s="12"/>
      <c r="AG19" s="12"/>
      <c r="AH19" s="12"/>
      <c r="AI19" s="15"/>
    </row>
    <row r="20" spans="1:35" s="1" customFormat="1" ht="33" customHeight="1">
      <c r="A20" s="12">
        <v>17</v>
      </c>
      <c r="B20" s="13" t="s">
        <v>180</v>
      </c>
      <c r="C20" s="14" t="s">
        <v>99</v>
      </c>
      <c r="D20" s="14" t="s">
        <v>100</v>
      </c>
      <c r="E20" s="14" t="s">
        <v>101</v>
      </c>
      <c r="F20" s="15">
        <v>18.91</v>
      </c>
      <c r="G20" s="15">
        <v>18.91</v>
      </c>
      <c r="H20" s="15">
        <v>18.91</v>
      </c>
      <c r="I20" s="15">
        <v>18.91</v>
      </c>
      <c r="J20" s="15">
        <f t="shared" si="0"/>
        <v>100</v>
      </c>
      <c r="K20" s="23" t="s">
        <v>181</v>
      </c>
      <c r="L20" s="23" t="s">
        <v>182</v>
      </c>
      <c r="M20" s="24">
        <f t="shared" si="1"/>
        <v>100</v>
      </c>
      <c r="N20" s="25" t="s">
        <v>106</v>
      </c>
      <c r="O20" s="26">
        <v>30</v>
      </c>
      <c r="P20" s="26">
        <v>100</v>
      </c>
      <c r="Q20" s="26">
        <v>100</v>
      </c>
      <c r="R20" s="25" t="s">
        <v>123</v>
      </c>
      <c r="S20" s="26">
        <v>20</v>
      </c>
      <c r="T20" s="26">
        <v>100</v>
      </c>
      <c r="U20" s="26">
        <v>100</v>
      </c>
      <c r="V20" s="25" t="s">
        <v>137</v>
      </c>
      <c r="W20" s="26">
        <v>30</v>
      </c>
      <c r="X20" s="26">
        <v>100</v>
      </c>
      <c r="Y20" s="26">
        <v>100</v>
      </c>
      <c r="Z20" s="25" t="s">
        <v>107</v>
      </c>
      <c r="AA20" s="26">
        <v>20</v>
      </c>
      <c r="AB20" s="26">
        <v>100</v>
      </c>
      <c r="AC20" s="26">
        <v>100</v>
      </c>
      <c r="AD20" s="15"/>
      <c r="AE20" s="12"/>
      <c r="AF20" s="12"/>
      <c r="AG20" s="12"/>
      <c r="AH20" s="12"/>
      <c r="AI20" s="15"/>
    </row>
    <row r="21" spans="1:35" s="1" customFormat="1" ht="33" customHeight="1">
      <c r="A21" s="12">
        <v>18</v>
      </c>
      <c r="B21" s="13" t="s">
        <v>183</v>
      </c>
      <c r="C21" s="14" t="s">
        <v>99</v>
      </c>
      <c r="D21" s="14" t="s">
        <v>100</v>
      </c>
      <c r="E21" s="14" t="s">
        <v>101</v>
      </c>
      <c r="F21" s="15">
        <v>401.5</v>
      </c>
      <c r="G21" s="15">
        <v>401.5</v>
      </c>
      <c r="H21" s="15">
        <v>401.5</v>
      </c>
      <c r="I21" s="15">
        <v>401.5</v>
      </c>
      <c r="J21" s="15">
        <f t="shared" si="0"/>
        <v>100.00000000000001</v>
      </c>
      <c r="K21" s="23" t="s">
        <v>184</v>
      </c>
      <c r="L21" s="23" t="s">
        <v>185</v>
      </c>
      <c r="M21" s="24">
        <f t="shared" si="1"/>
        <v>100</v>
      </c>
      <c r="N21" s="25" t="s">
        <v>106</v>
      </c>
      <c r="O21" s="26">
        <v>30</v>
      </c>
      <c r="P21" s="26">
        <v>100</v>
      </c>
      <c r="Q21" s="26">
        <v>100</v>
      </c>
      <c r="R21" s="25" t="s">
        <v>123</v>
      </c>
      <c r="S21" s="26">
        <v>20</v>
      </c>
      <c r="T21" s="26">
        <v>100</v>
      </c>
      <c r="U21" s="26">
        <v>100</v>
      </c>
      <c r="V21" s="25" t="s">
        <v>137</v>
      </c>
      <c r="W21" s="26">
        <v>30</v>
      </c>
      <c r="X21" s="26">
        <v>100</v>
      </c>
      <c r="Y21" s="26">
        <v>100</v>
      </c>
      <c r="Z21" s="25" t="s">
        <v>107</v>
      </c>
      <c r="AA21" s="26">
        <v>20</v>
      </c>
      <c r="AB21" s="26">
        <v>100</v>
      </c>
      <c r="AC21" s="26">
        <v>100</v>
      </c>
      <c r="AD21" s="15"/>
      <c r="AE21" s="12"/>
      <c r="AF21" s="12"/>
      <c r="AG21" s="12"/>
      <c r="AH21" s="12"/>
      <c r="AI21" s="15"/>
    </row>
    <row r="22" spans="1:35" s="1" customFormat="1" ht="33" customHeight="1">
      <c r="A22" s="12">
        <v>19</v>
      </c>
      <c r="B22" s="13" t="s">
        <v>186</v>
      </c>
      <c r="C22" s="14" t="s">
        <v>187</v>
      </c>
      <c r="D22" s="14" t="s">
        <v>100</v>
      </c>
      <c r="E22" s="14" t="s">
        <v>188</v>
      </c>
      <c r="F22" s="15">
        <v>69.85</v>
      </c>
      <c r="G22" s="15">
        <v>69.85</v>
      </c>
      <c r="H22" s="15">
        <v>69.85</v>
      </c>
      <c r="I22" s="15">
        <v>69.85</v>
      </c>
      <c r="J22" s="15">
        <f t="shared" si="0"/>
        <v>100</v>
      </c>
      <c r="K22" s="23" t="s">
        <v>189</v>
      </c>
      <c r="L22" s="23" t="s">
        <v>190</v>
      </c>
      <c r="M22" s="24">
        <f t="shared" si="1"/>
        <v>100</v>
      </c>
      <c r="N22" s="25" t="s">
        <v>106</v>
      </c>
      <c r="O22" s="26">
        <v>30</v>
      </c>
      <c r="P22" s="26">
        <v>100</v>
      </c>
      <c r="Q22" s="26">
        <v>100</v>
      </c>
      <c r="R22" s="25" t="s">
        <v>123</v>
      </c>
      <c r="S22" s="26">
        <v>20</v>
      </c>
      <c r="T22" s="26">
        <v>100</v>
      </c>
      <c r="U22" s="26">
        <v>100</v>
      </c>
      <c r="V22" s="25" t="s">
        <v>137</v>
      </c>
      <c r="W22" s="26">
        <v>30</v>
      </c>
      <c r="X22" s="26">
        <v>100</v>
      </c>
      <c r="Y22" s="26">
        <v>100</v>
      </c>
      <c r="Z22" s="25" t="s">
        <v>107</v>
      </c>
      <c r="AA22" s="26">
        <v>20</v>
      </c>
      <c r="AB22" s="26">
        <v>100</v>
      </c>
      <c r="AC22" s="26">
        <v>100</v>
      </c>
      <c r="AD22" s="15"/>
      <c r="AE22" s="12"/>
      <c r="AF22" s="12"/>
      <c r="AG22" s="12"/>
      <c r="AH22" s="12"/>
      <c r="AI22" s="15"/>
    </row>
    <row r="23" spans="1:35" s="1" customFormat="1" ht="33" customHeight="1">
      <c r="A23" s="12">
        <v>20</v>
      </c>
      <c r="B23" s="13" t="s">
        <v>191</v>
      </c>
      <c r="C23" s="14" t="s">
        <v>192</v>
      </c>
      <c r="D23" s="14" t="s">
        <v>100</v>
      </c>
      <c r="E23" s="14" t="s">
        <v>193</v>
      </c>
      <c r="F23" s="15">
        <v>8.3</v>
      </c>
      <c r="G23" s="15">
        <v>8.3</v>
      </c>
      <c r="H23" s="15">
        <v>8.3</v>
      </c>
      <c r="I23" s="15">
        <v>8.3</v>
      </c>
      <c r="J23" s="15">
        <f t="shared" si="0"/>
        <v>100</v>
      </c>
      <c r="K23" s="23" t="s">
        <v>194</v>
      </c>
      <c r="L23" s="23" t="s">
        <v>195</v>
      </c>
      <c r="M23" s="24">
        <f t="shared" si="1"/>
        <v>100</v>
      </c>
      <c r="N23" s="25" t="s">
        <v>106</v>
      </c>
      <c r="O23" s="26">
        <v>30</v>
      </c>
      <c r="P23" s="26">
        <v>100</v>
      </c>
      <c r="Q23" s="26">
        <v>100</v>
      </c>
      <c r="R23" s="25" t="s">
        <v>123</v>
      </c>
      <c r="S23" s="26">
        <v>20</v>
      </c>
      <c r="T23" s="26">
        <v>100</v>
      </c>
      <c r="U23" s="26">
        <v>100</v>
      </c>
      <c r="V23" s="25" t="s">
        <v>137</v>
      </c>
      <c r="W23" s="26">
        <v>30</v>
      </c>
      <c r="X23" s="26">
        <v>100</v>
      </c>
      <c r="Y23" s="26">
        <v>100</v>
      </c>
      <c r="Z23" s="25" t="s">
        <v>107</v>
      </c>
      <c r="AA23" s="26">
        <v>20</v>
      </c>
      <c r="AB23" s="26">
        <v>100</v>
      </c>
      <c r="AC23" s="26">
        <v>100</v>
      </c>
      <c r="AD23" s="15"/>
      <c r="AE23" s="12"/>
      <c r="AF23" s="12"/>
      <c r="AG23" s="12"/>
      <c r="AH23" s="12"/>
      <c r="AI23" s="15"/>
    </row>
    <row r="24" spans="1:35" s="1" customFormat="1" ht="33" customHeight="1">
      <c r="A24" s="12">
        <v>21</v>
      </c>
      <c r="B24" s="13" t="s">
        <v>196</v>
      </c>
      <c r="C24" s="14" t="s">
        <v>154</v>
      </c>
      <c r="D24" s="14" t="s">
        <v>100</v>
      </c>
      <c r="E24" s="14" t="s">
        <v>155</v>
      </c>
      <c r="F24" s="15">
        <v>15</v>
      </c>
      <c r="G24" s="15">
        <v>15</v>
      </c>
      <c r="H24" s="15">
        <v>15</v>
      </c>
      <c r="I24" s="15">
        <v>15</v>
      </c>
      <c r="J24" s="15">
        <f t="shared" si="0"/>
        <v>100</v>
      </c>
      <c r="K24" s="23" t="s">
        <v>197</v>
      </c>
      <c r="L24" s="23" t="s">
        <v>198</v>
      </c>
      <c r="M24" s="24">
        <f t="shared" si="1"/>
        <v>100</v>
      </c>
      <c r="N24" s="25" t="s">
        <v>106</v>
      </c>
      <c r="O24" s="26">
        <v>30</v>
      </c>
      <c r="P24" s="26">
        <v>100</v>
      </c>
      <c r="Q24" s="26">
        <v>100</v>
      </c>
      <c r="R24" s="25" t="s">
        <v>123</v>
      </c>
      <c r="S24" s="26">
        <v>20</v>
      </c>
      <c r="T24" s="26">
        <v>100</v>
      </c>
      <c r="U24" s="26">
        <v>100</v>
      </c>
      <c r="V24" s="25" t="s">
        <v>137</v>
      </c>
      <c r="W24" s="26">
        <v>30</v>
      </c>
      <c r="X24" s="26">
        <v>100</v>
      </c>
      <c r="Y24" s="26">
        <v>100</v>
      </c>
      <c r="Z24" s="25" t="s">
        <v>107</v>
      </c>
      <c r="AA24" s="26">
        <v>20</v>
      </c>
      <c r="AB24" s="26">
        <v>100</v>
      </c>
      <c r="AC24" s="26">
        <v>100</v>
      </c>
      <c r="AD24" s="15"/>
      <c r="AE24" s="12"/>
      <c r="AF24" s="12"/>
      <c r="AG24" s="12"/>
      <c r="AH24" s="12"/>
      <c r="AI24" s="15"/>
    </row>
    <row r="25" spans="1:35" s="1" customFormat="1" ht="33" customHeight="1">
      <c r="A25" s="12">
        <v>22</v>
      </c>
      <c r="B25" s="13" t="s">
        <v>199</v>
      </c>
      <c r="C25" s="14" t="s">
        <v>192</v>
      </c>
      <c r="D25" s="14" t="s">
        <v>100</v>
      </c>
      <c r="E25" s="14" t="s">
        <v>193</v>
      </c>
      <c r="F25" s="15">
        <v>18.64</v>
      </c>
      <c r="G25" s="15">
        <v>18.64</v>
      </c>
      <c r="H25" s="15">
        <v>18.64</v>
      </c>
      <c r="I25" s="15">
        <v>18.64</v>
      </c>
      <c r="J25" s="15">
        <f t="shared" si="0"/>
        <v>100</v>
      </c>
      <c r="K25" s="23" t="s">
        <v>200</v>
      </c>
      <c r="L25" s="23" t="s">
        <v>201</v>
      </c>
      <c r="M25" s="24">
        <f t="shared" si="1"/>
        <v>100</v>
      </c>
      <c r="N25" s="25" t="s">
        <v>106</v>
      </c>
      <c r="O25" s="26">
        <v>30</v>
      </c>
      <c r="P25" s="26">
        <v>100</v>
      </c>
      <c r="Q25" s="26">
        <v>100</v>
      </c>
      <c r="R25" s="25" t="s">
        <v>123</v>
      </c>
      <c r="S25" s="26">
        <v>20</v>
      </c>
      <c r="T25" s="26">
        <v>100</v>
      </c>
      <c r="U25" s="26">
        <v>100</v>
      </c>
      <c r="V25" s="25" t="s">
        <v>137</v>
      </c>
      <c r="W25" s="26">
        <v>30</v>
      </c>
      <c r="X25" s="26">
        <v>100</v>
      </c>
      <c r="Y25" s="26">
        <v>100</v>
      </c>
      <c r="Z25" s="25" t="s">
        <v>107</v>
      </c>
      <c r="AA25" s="26">
        <v>20</v>
      </c>
      <c r="AB25" s="26">
        <v>100</v>
      </c>
      <c r="AC25" s="26">
        <v>100</v>
      </c>
      <c r="AD25" s="15"/>
      <c r="AE25" s="12"/>
      <c r="AF25" s="12"/>
      <c r="AG25" s="12"/>
      <c r="AH25" s="12"/>
      <c r="AI25" s="15"/>
    </row>
    <row r="26" spans="1:35" s="1" customFormat="1" ht="33" customHeight="1">
      <c r="A26" s="12">
        <v>23</v>
      </c>
      <c r="B26" s="13" t="s">
        <v>202</v>
      </c>
      <c r="C26" s="14" t="s">
        <v>192</v>
      </c>
      <c r="D26" s="14" t="s">
        <v>100</v>
      </c>
      <c r="E26" s="14" t="s">
        <v>193</v>
      </c>
      <c r="F26" s="15">
        <v>27.56</v>
      </c>
      <c r="G26" s="15">
        <v>27.56</v>
      </c>
      <c r="H26" s="15">
        <v>27.56</v>
      </c>
      <c r="I26" s="15">
        <v>27.56</v>
      </c>
      <c r="J26" s="15">
        <f t="shared" si="0"/>
        <v>99.99999999999999</v>
      </c>
      <c r="K26" s="23" t="s">
        <v>203</v>
      </c>
      <c r="L26" s="23" t="s">
        <v>204</v>
      </c>
      <c r="M26" s="24">
        <f t="shared" si="1"/>
        <v>100</v>
      </c>
      <c r="N26" s="25" t="s">
        <v>106</v>
      </c>
      <c r="O26" s="26">
        <v>30</v>
      </c>
      <c r="P26" s="26">
        <v>100</v>
      </c>
      <c r="Q26" s="26">
        <v>100</v>
      </c>
      <c r="R26" s="25" t="s">
        <v>123</v>
      </c>
      <c r="S26" s="26">
        <v>20</v>
      </c>
      <c r="T26" s="26">
        <v>100</v>
      </c>
      <c r="U26" s="26">
        <v>100</v>
      </c>
      <c r="V26" s="25" t="s">
        <v>137</v>
      </c>
      <c r="W26" s="26">
        <v>30</v>
      </c>
      <c r="X26" s="26">
        <v>100</v>
      </c>
      <c r="Y26" s="26">
        <v>100</v>
      </c>
      <c r="Z26" s="25" t="s">
        <v>107</v>
      </c>
      <c r="AA26" s="26">
        <v>20</v>
      </c>
      <c r="AB26" s="26">
        <v>100</v>
      </c>
      <c r="AC26" s="26">
        <v>100</v>
      </c>
      <c r="AD26" s="15"/>
      <c r="AE26" s="12"/>
      <c r="AF26" s="12"/>
      <c r="AG26" s="12"/>
      <c r="AH26" s="12"/>
      <c r="AI26" s="15"/>
    </row>
    <row r="27" spans="1:35" s="1" customFormat="1" ht="33" customHeight="1">
      <c r="A27" s="12">
        <v>24</v>
      </c>
      <c r="B27" s="13" t="s">
        <v>205</v>
      </c>
      <c r="C27" s="14" t="s">
        <v>187</v>
      </c>
      <c r="D27" s="14" t="s">
        <v>100</v>
      </c>
      <c r="E27" s="14" t="s">
        <v>188</v>
      </c>
      <c r="F27" s="15">
        <v>31.27</v>
      </c>
      <c r="G27" s="15">
        <v>31.27</v>
      </c>
      <c r="H27" s="15">
        <v>31.27</v>
      </c>
      <c r="I27" s="15">
        <v>31.27</v>
      </c>
      <c r="J27" s="15">
        <f t="shared" si="0"/>
        <v>100</v>
      </c>
      <c r="K27" s="23" t="s">
        <v>206</v>
      </c>
      <c r="L27" s="23" t="s">
        <v>207</v>
      </c>
      <c r="M27" s="24">
        <f t="shared" si="1"/>
        <v>100</v>
      </c>
      <c r="N27" s="25" t="s">
        <v>106</v>
      </c>
      <c r="O27" s="26">
        <v>30</v>
      </c>
      <c r="P27" s="26">
        <v>100</v>
      </c>
      <c r="Q27" s="26">
        <v>100</v>
      </c>
      <c r="R27" s="25" t="s">
        <v>123</v>
      </c>
      <c r="S27" s="26">
        <v>20</v>
      </c>
      <c r="T27" s="26">
        <v>100</v>
      </c>
      <c r="U27" s="26">
        <v>100</v>
      </c>
      <c r="V27" s="25" t="s">
        <v>137</v>
      </c>
      <c r="W27" s="26">
        <v>30</v>
      </c>
      <c r="X27" s="26">
        <v>100</v>
      </c>
      <c r="Y27" s="26">
        <v>100</v>
      </c>
      <c r="Z27" s="25" t="s">
        <v>107</v>
      </c>
      <c r="AA27" s="26">
        <v>20</v>
      </c>
      <c r="AB27" s="26">
        <v>100</v>
      </c>
      <c r="AC27" s="26">
        <v>100</v>
      </c>
      <c r="AD27" s="15"/>
      <c r="AE27" s="12"/>
      <c r="AF27" s="12"/>
      <c r="AG27" s="12"/>
      <c r="AH27" s="12"/>
      <c r="AI27" s="15"/>
    </row>
    <row r="28" spans="1:35" s="1" customFormat="1" ht="33" customHeight="1">
      <c r="A28" s="12">
        <v>25</v>
      </c>
      <c r="B28" s="13" t="s">
        <v>208</v>
      </c>
      <c r="C28" s="14" t="s">
        <v>209</v>
      </c>
      <c r="D28" s="14" t="s">
        <v>100</v>
      </c>
      <c r="E28" s="14" t="s">
        <v>210</v>
      </c>
      <c r="F28" s="16">
        <f aca="true" t="shared" si="2" ref="F28:I28">10+253</f>
        <v>263</v>
      </c>
      <c r="G28" s="16">
        <f t="shared" si="2"/>
        <v>263</v>
      </c>
      <c r="H28" s="16">
        <f t="shared" si="2"/>
        <v>263</v>
      </c>
      <c r="I28" s="16">
        <f t="shared" si="2"/>
        <v>263</v>
      </c>
      <c r="J28" s="15">
        <f t="shared" si="0"/>
        <v>100</v>
      </c>
      <c r="K28" s="23" t="s">
        <v>211</v>
      </c>
      <c r="L28" s="28" t="s">
        <v>212</v>
      </c>
      <c r="M28" s="24">
        <f t="shared" si="1"/>
        <v>100</v>
      </c>
      <c r="N28" s="25" t="s">
        <v>106</v>
      </c>
      <c r="O28" s="26">
        <v>30</v>
      </c>
      <c r="P28" s="26">
        <v>100</v>
      </c>
      <c r="Q28" s="26">
        <v>100</v>
      </c>
      <c r="R28" s="25" t="s">
        <v>123</v>
      </c>
      <c r="S28" s="26">
        <v>20</v>
      </c>
      <c r="T28" s="26">
        <v>100</v>
      </c>
      <c r="U28" s="26">
        <v>100</v>
      </c>
      <c r="V28" s="25" t="s">
        <v>137</v>
      </c>
      <c r="W28" s="26">
        <v>30</v>
      </c>
      <c r="X28" s="26">
        <v>100</v>
      </c>
      <c r="Y28" s="26">
        <v>100</v>
      </c>
      <c r="Z28" s="25" t="s">
        <v>107</v>
      </c>
      <c r="AA28" s="26">
        <v>20</v>
      </c>
      <c r="AB28" s="26">
        <v>100</v>
      </c>
      <c r="AC28" s="26">
        <v>100</v>
      </c>
      <c r="AD28" s="15"/>
      <c r="AE28" s="12"/>
      <c r="AF28" s="12"/>
      <c r="AG28" s="12"/>
      <c r="AH28" s="31"/>
      <c r="AI28" s="15"/>
    </row>
    <row r="29" spans="1:35" s="1" customFormat="1" ht="33" customHeight="1">
      <c r="A29" s="12">
        <v>26</v>
      </c>
      <c r="B29" s="13" t="s">
        <v>213</v>
      </c>
      <c r="C29" s="14" t="s">
        <v>154</v>
      </c>
      <c r="D29" s="14" t="s">
        <v>100</v>
      </c>
      <c r="E29" s="14" t="s">
        <v>155</v>
      </c>
      <c r="F29" s="15">
        <v>182</v>
      </c>
      <c r="G29" s="15">
        <v>182</v>
      </c>
      <c r="H29" s="15">
        <v>182</v>
      </c>
      <c r="I29" s="15">
        <v>182</v>
      </c>
      <c r="J29" s="15">
        <f t="shared" si="0"/>
        <v>100</v>
      </c>
      <c r="K29" s="23" t="s">
        <v>211</v>
      </c>
      <c r="L29" s="23" t="s">
        <v>214</v>
      </c>
      <c r="M29" s="24">
        <f t="shared" si="1"/>
        <v>96</v>
      </c>
      <c r="N29" s="25" t="s">
        <v>106</v>
      </c>
      <c r="O29" s="26">
        <v>30</v>
      </c>
      <c r="P29" s="26">
        <v>100</v>
      </c>
      <c r="Q29" s="26">
        <v>100</v>
      </c>
      <c r="R29" s="25" t="s">
        <v>123</v>
      </c>
      <c r="S29" s="26">
        <v>20</v>
      </c>
      <c r="T29" s="26">
        <v>100</v>
      </c>
      <c r="U29" s="26">
        <v>100</v>
      </c>
      <c r="V29" s="25" t="s">
        <v>137</v>
      </c>
      <c r="W29" s="26">
        <v>30</v>
      </c>
      <c r="X29" s="26">
        <v>100</v>
      </c>
      <c r="Y29" s="26">
        <v>100</v>
      </c>
      <c r="Z29" s="25" t="s">
        <v>107</v>
      </c>
      <c r="AA29" s="26">
        <v>20</v>
      </c>
      <c r="AB29" s="26">
        <v>100</v>
      </c>
      <c r="AC29" s="26">
        <v>80</v>
      </c>
      <c r="AD29" s="15"/>
      <c r="AE29" s="12"/>
      <c r="AF29" s="12"/>
      <c r="AG29" s="12"/>
      <c r="AH29" s="31" t="s">
        <v>215</v>
      </c>
      <c r="AI29" s="15"/>
    </row>
    <row r="30" spans="1:35" s="1" customFormat="1" ht="33" customHeight="1">
      <c r="A30" s="12">
        <v>27</v>
      </c>
      <c r="B30" s="13" t="s">
        <v>216</v>
      </c>
      <c r="C30" s="14" t="s">
        <v>139</v>
      </c>
      <c r="D30" s="14" t="s">
        <v>100</v>
      </c>
      <c r="E30" s="14" t="s">
        <v>140</v>
      </c>
      <c r="F30" s="15">
        <v>391.64</v>
      </c>
      <c r="G30" s="15">
        <v>391.64</v>
      </c>
      <c r="H30" s="15">
        <v>391.64</v>
      </c>
      <c r="I30" s="15">
        <v>391.64</v>
      </c>
      <c r="J30" s="15">
        <f t="shared" si="0"/>
        <v>100</v>
      </c>
      <c r="K30" s="23" t="s">
        <v>217</v>
      </c>
      <c r="L30" s="23" t="s">
        <v>201</v>
      </c>
      <c r="M30" s="24">
        <f t="shared" si="1"/>
        <v>100</v>
      </c>
      <c r="N30" s="25" t="s">
        <v>106</v>
      </c>
      <c r="O30" s="26">
        <v>30</v>
      </c>
      <c r="P30" s="26">
        <v>100</v>
      </c>
      <c r="Q30" s="26">
        <v>100</v>
      </c>
      <c r="R30" s="25" t="s">
        <v>123</v>
      </c>
      <c r="S30" s="26">
        <v>20</v>
      </c>
      <c r="T30" s="26">
        <v>100</v>
      </c>
      <c r="U30" s="26">
        <v>100</v>
      </c>
      <c r="V30" s="25" t="s">
        <v>137</v>
      </c>
      <c r="W30" s="26">
        <v>30</v>
      </c>
      <c r="X30" s="26">
        <v>100</v>
      </c>
      <c r="Y30" s="26">
        <v>100</v>
      </c>
      <c r="Z30" s="25" t="s">
        <v>107</v>
      </c>
      <c r="AA30" s="26">
        <v>20</v>
      </c>
      <c r="AB30" s="26">
        <v>100</v>
      </c>
      <c r="AC30" s="26">
        <v>100</v>
      </c>
      <c r="AD30" s="15"/>
      <c r="AE30" s="12"/>
      <c r="AF30" s="12"/>
      <c r="AG30" s="12"/>
      <c r="AH30" s="12"/>
      <c r="AI30" s="15"/>
    </row>
    <row r="31" spans="1:35" s="1" customFormat="1" ht="33" customHeight="1">
      <c r="A31" s="12">
        <v>28</v>
      </c>
      <c r="B31" s="13" t="s">
        <v>218</v>
      </c>
      <c r="C31" s="14" t="s">
        <v>159</v>
      </c>
      <c r="D31" s="14" t="s">
        <v>100</v>
      </c>
      <c r="E31" s="14" t="s">
        <v>160</v>
      </c>
      <c r="F31" s="15">
        <v>1</v>
      </c>
      <c r="G31" s="15">
        <v>1</v>
      </c>
      <c r="H31" s="15">
        <v>1</v>
      </c>
      <c r="I31" s="15">
        <v>1</v>
      </c>
      <c r="J31" s="15">
        <f t="shared" si="0"/>
        <v>100</v>
      </c>
      <c r="K31" s="23" t="s">
        <v>219</v>
      </c>
      <c r="L31" s="23" t="s">
        <v>220</v>
      </c>
      <c r="M31" s="24">
        <f t="shared" si="1"/>
        <v>100</v>
      </c>
      <c r="N31" s="25" t="s">
        <v>106</v>
      </c>
      <c r="O31" s="26">
        <v>30</v>
      </c>
      <c r="P31" s="26">
        <v>100</v>
      </c>
      <c r="Q31" s="26">
        <v>100</v>
      </c>
      <c r="R31" s="25" t="s">
        <v>123</v>
      </c>
      <c r="S31" s="26">
        <v>20</v>
      </c>
      <c r="T31" s="26">
        <v>100</v>
      </c>
      <c r="U31" s="26">
        <v>100</v>
      </c>
      <c r="V31" s="25" t="s">
        <v>137</v>
      </c>
      <c r="W31" s="26">
        <v>30</v>
      </c>
      <c r="X31" s="26">
        <v>100</v>
      </c>
      <c r="Y31" s="26">
        <v>100</v>
      </c>
      <c r="Z31" s="25" t="s">
        <v>107</v>
      </c>
      <c r="AA31" s="26">
        <v>20</v>
      </c>
      <c r="AB31" s="26">
        <v>100</v>
      </c>
      <c r="AC31" s="26">
        <v>100</v>
      </c>
      <c r="AD31" s="15"/>
      <c r="AE31" s="12"/>
      <c r="AF31" s="12"/>
      <c r="AG31" s="12"/>
      <c r="AH31" s="12"/>
      <c r="AI31" s="15"/>
    </row>
    <row r="32" spans="1:35" s="1" customFormat="1" ht="33" customHeight="1">
      <c r="A32" s="12">
        <v>29</v>
      </c>
      <c r="B32" s="13" t="s">
        <v>221</v>
      </c>
      <c r="C32" s="14" t="s">
        <v>133</v>
      </c>
      <c r="D32" s="14" t="s">
        <v>100</v>
      </c>
      <c r="E32" s="14" t="s">
        <v>134</v>
      </c>
      <c r="F32" s="15">
        <v>10</v>
      </c>
      <c r="G32" s="15">
        <v>10</v>
      </c>
      <c r="H32" s="15">
        <v>10</v>
      </c>
      <c r="I32" s="15">
        <v>10</v>
      </c>
      <c r="J32" s="15">
        <f t="shared" si="0"/>
        <v>100</v>
      </c>
      <c r="K32" s="23" t="s">
        <v>222</v>
      </c>
      <c r="L32" s="23" t="s">
        <v>201</v>
      </c>
      <c r="M32" s="24">
        <f t="shared" si="1"/>
        <v>100</v>
      </c>
      <c r="N32" s="25" t="s">
        <v>106</v>
      </c>
      <c r="O32" s="26">
        <v>30</v>
      </c>
      <c r="P32" s="26">
        <v>100</v>
      </c>
      <c r="Q32" s="26">
        <v>100</v>
      </c>
      <c r="R32" s="25" t="s">
        <v>123</v>
      </c>
      <c r="S32" s="26">
        <v>20</v>
      </c>
      <c r="T32" s="26">
        <v>100</v>
      </c>
      <c r="U32" s="26">
        <v>100</v>
      </c>
      <c r="V32" s="25" t="s">
        <v>137</v>
      </c>
      <c r="W32" s="26">
        <v>30</v>
      </c>
      <c r="X32" s="26">
        <v>100</v>
      </c>
      <c r="Y32" s="26">
        <v>100</v>
      </c>
      <c r="Z32" s="25" t="s">
        <v>107</v>
      </c>
      <c r="AA32" s="26">
        <v>20</v>
      </c>
      <c r="AB32" s="26">
        <v>100</v>
      </c>
      <c r="AC32" s="26">
        <v>100</v>
      </c>
      <c r="AD32" s="15"/>
      <c r="AE32" s="12"/>
      <c r="AF32" s="12"/>
      <c r="AG32" s="12"/>
      <c r="AH32" s="12"/>
      <c r="AI32" s="15"/>
    </row>
  </sheetData>
  <sheetProtection/>
  <mergeCells count="24">
    <mergeCell ref="A1:AI1"/>
    <mergeCell ref="F2:G2"/>
    <mergeCell ref="H2:I2"/>
    <mergeCell ref="O2:Q2"/>
    <mergeCell ref="S2:U2"/>
    <mergeCell ref="W2:Y2"/>
    <mergeCell ref="AA2:AC2"/>
    <mergeCell ref="AE2:AG2"/>
    <mergeCell ref="A2:A3"/>
    <mergeCell ref="B2:B3"/>
    <mergeCell ref="C2:C3"/>
    <mergeCell ref="D2:D3"/>
    <mergeCell ref="E2:E3"/>
    <mergeCell ref="J2:J3"/>
    <mergeCell ref="K2:K3"/>
    <mergeCell ref="L2:L3"/>
    <mergeCell ref="M2:M3"/>
    <mergeCell ref="N2:N3"/>
    <mergeCell ref="R2:R3"/>
    <mergeCell ref="V2:V3"/>
    <mergeCell ref="Z2:Z3"/>
    <mergeCell ref="AD2:AD3"/>
    <mergeCell ref="AH2:AH3"/>
    <mergeCell ref="AI2:AI3"/>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陈茂</dc:creator>
  <cp:keywords/>
  <dc:description/>
  <cp:lastModifiedBy>Kepler</cp:lastModifiedBy>
  <cp:lastPrinted>2019-09-11T19:19:53Z</cp:lastPrinted>
  <dcterms:created xsi:type="dcterms:W3CDTF">2018-02-07T16:47:21Z</dcterms:created>
  <dcterms:modified xsi:type="dcterms:W3CDTF">2023-07-10T08:42:39Z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1C0898CF4FFDE81EAC313E63FE14B712</vt:lpwstr>
  </property>
</Properties>
</file>