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1"/>
  </bookViews>
  <sheets>
    <sheet name="部门整体绩效自评表 " sheetId="1" r:id="rId1"/>
    <sheet name="项目绩效自评结果汇总表" sheetId="2" r:id="rId2"/>
    <sheet name="项目支出绩效目标自评表 " sheetId="3" r:id="rId3"/>
  </sheets>
  <externalReferences>
    <externalReference r:id="rId6"/>
  </externalReferences>
  <definedNames/>
  <calcPr fullCalcOnLoad="1"/>
</workbook>
</file>

<file path=xl/sharedStrings.xml><?xml version="1.0" encoding="utf-8"?>
<sst xmlns="http://schemas.openxmlformats.org/spreadsheetml/2006/main" count="79" uniqueCount="68">
  <si>
    <r>
      <t>表</t>
    </r>
    <r>
      <rPr>
        <sz val="9"/>
        <rFont val="Times New Roman"/>
        <family val="1"/>
      </rPr>
      <t>10</t>
    </r>
  </si>
  <si>
    <r>
      <t>部门整体绩效自评表</t>
    </r>
    <r>
      <rPr>
        <sz val="20"/>
        <color indexed="8"/>
        <rFont val="Times New Roman"/>
        <family val="1"/>
      </rPr>
      <t xml:space="preserve"> </t>
    </r>
  </si>
  <si>
    <r>
      <rPr>
        <sz val="10"/>
        <color indexed="8"/>
        <rFont val="方正仿宋_GBK"/>
        <family val="0"/>
      </rPr>
      <t>（</t>
    </r>
    <r>
      <rPr>
        <sz val="10"/>
        <color indexed="8"/>
        <rFont val="Times New Roman"/>
        <family val="1"/>
      </rPr>
      <t>2021</t>
    </r>
    <r>
      <rPr>
        <sz val="10"/>
        <color indexed="8"/>
        <rFont val="方正仿宋_GBK"/>
        <family val="0"/>
      </rPr>
      <t>年度）</t>
    </r>
  </si>
  <si>
    <r>
      <t>部门</t>
    </r>
    <r>
      <rPr>
        <sz val="9"/>
        <rFont val="Times New Roman"/>
        <family val="1"/>
      </rPr>
      <t>(</t>
    </r>
    <r>
      <rPr>
        <sz val="9"/>
        <rFont val="宋体"/>
        <family val="0"/>
      </rPr>
      <t>单位</t>
    </r>
    <r>
      <rPr>
        <sz val="9"/>
        <rFont val="Times New Roman"/>
        <family val="1"/>
      </rPr>
      <t xml:space="preserve">)
</t>
    </r>
    <r>
      <rPr>
        <sz val="9"/>
        <rFont val="宋体"/>
        <family val="0"/>
      </rPr>
      <t>名称</t>
    </r>
  </si>
  <si>
    <t>重庆市长寿区菩提街道办事处</t>
  </si>
  <si>
    <t>自评得分</t>
  </si>
  <si>
    <r>
      <rPr>
        <sz val="10"/>
        <color indexed="8"/>
        <rFont val="宋体"/>
        <family val="0"/>
      </rPr>
      <t>全年资金（万元）</t>
    </r>
  </si>
  <si>
    <r>
      <t>全年预算数（</t>
    </r>
    <r>
      <rPr>
        <sz val="10"/>
        <color indexed="8"/>
        <rFont val="Times New Roman"/>
        <family val="1"/>
      </rPr>
      <t>A</t>
    </r>
    <r>
      <rPr>
        <sz val="10"/>
        <color indexed="8"/>
        <rFont val="宋体"/>
        <family val="0"/>
      </rPr>
      <t>）</t>
    </r>
  </si>
  <si>
    <r>
      <rPr>
        <sz val="10"/>
        <color indexed="8"/>
        <rFont val="宋体"/>
        <family val="0"/>
      </rPr>
      <t>全年执行数（</t>
    </r>
    <r>
      <rPr>
        <sz val="10"/>
        <color indexed="8"/>
        <rFont val="Times New Roman"/>
        <family val="1"/>
      </rPr>
      <t>B</t>
    </r>
    <r>
      <rPr>
        <sz val="10"/>
        <color indexed="8"/>
        <rFont val="宋体"/>
        <family val="0"/>
      </rPr>
      <t>）</t>
    </r>
  </si>
  <si>
    <r>
      <rPr>
        <sz val="10"/>
        <color indexed="8"/>
        <rFont val="宋体"/>
        <family val="0"/>
      </rPr>
      <t>执行率（</t>
    </r>
    <r>
      <rPr>
        <sz val="10"/>
        <color indexed="8"/>
        <rFont val="Times New Roman"/>
        <family val="1"/>
      </rPr>
      <t>B/A,%)</t>
    </r>
  </si>
  <si>
    <r>
      <rPr>
        <sz val="10"/>
        <color indexed="8"/>
        <rFont val="宋体"/>
        <family val="0"/>
      </rPr>
      <t>当年整体绩效目标</t>
    </r>
  </si>
  <si>
    <r>
      <rPr>
        <sz val="10"/>
        <color indexed="8"/>
        <rFont val="宋体"/>
        <family val="0"/>
      </rPr>
      <t>年初设定目标</t>
    </r>
  </si>
  <si>
    <r>
      <rPr>
        <sz val="10"/>
        <color indexed="8"/>
        <rFont val="宋体"/>
        <family val="0"/>
      </rPr>
      <t>实际完成情况</t>
    </r>
  </si>
  <si>
    <r>
      <rPr>
        <sz val="10"/>
        <color indexed="8"/>
        <rFont val="宋体"/>
        <family val="0"/>
      </rPr>
      <t>坚持稳字当头、稳中求进，加强财政资源统筹</t>
    </r>
    <r>
      <rPr>
        <sz val="10"/>
        <color indexed="8"/>
        <rFont val="Times New Roman"/>
        <family val="1"/>
      </rPr>
      <t>,</t>
    </r>
    <r>
      <rPr>
        <sz val="10"/>
        <color indexed="8"/>
        <rFont val="宋体"/>
        <family val="0"/>
      </rPr>
      <t>保证财政支出强度</t>
    </r>
    <r>
      <rPr>
        <sz val="10"/>
        <color indexed="8"/>
        <rFont val="Times New Roman"/>
        <family val="1"/>
      </rPr>
      <t>,</t>
    </r>
    <r>
      <rPr>
        <sz val="10"/>
        <color indexed="8"/>
        <rFont val="宋体"/>
        <family val="0"/>
      </rPr>
      <t>加快支出进度</t>
    </r>
    <r>
      <rPr>
        <sz val="10"/>
        <color indexed="8"/>
        <rFont val="Times New Roman"/>
        <family val="1"/>
      </rPr>
      <t>,</t>
    </r>
    <r>
      <rPr>
        <sz val="10"/>
        <color indexed="8"/>
        <rFont val="宋体"/>
        <family val="0"/>
      </rPr>
      <t>优化支出重点和结构</t>
    </r>
    <r>
      <rPr>
        <sz val="10"/>
        <color indexed="8"/>
        <rFont val="Times New Roman"/>
        <family val="1"/>
      </rPr>
      <t>,</t>
    </r>
    <r>
      <rPr>
        <sz val="10"/>
        <color indexed="8"/>
        <rFont val="宋体"/>
        <family val="0"/>
      </rPr>
      <t>增强重大战略任务财力保障</t>
    </r>
    <r>
      <rPr>
        <sz val="10"/>
        <color indexed="8"/>
        <rFont val="Times New Roman"/>
        <family val="1"/>
      </rPr>
      <t>;</t>
    </r>
    <r>
      <rPr>
        <sz val="10"/>
        <color indexed="8"/>
        <rFont val="宋体"/>
        <family val="0"/>
      </rPr>
      <t>坚持过紧日子</t>
    </r>
    <r>
      <rPr>
        <sz val="10"/>
        <color indexed="8"/>
        <rFont val="Times New Roman"/>
        <family val="1"/>
      </rPr>
      <t>,</t>
    </r>
    <r>
      <rPr>
        <sz val="10"/>
        <color indexed="8"/>
        <rFont val="宋体"/>
        <family val="0"/>
      </rPr>
      <t>严肃财经纪律</t>
    </r>
    <r>
      <rPr>
        <sz val="10"/>
        <color indexed="8"/>
        <rFont val="Times New Roman"/>
        <family val="1"/>
      </rPr>
      <t>,</t>
    </r>
    <r>
      <rPr>
        <sz val="10"/>
        <color indexed="8"/>
        <rFont val="宋体"/>
        <family val="0"/>
      </rPr>
      <t>加强廉政建设，强化预算约束和绩效管理</t>
    </r>
    <r>
      <rPr>
        <sz val="10"/>
        <color indexed="8"/>
        <rFont val="Times New Roman"/>
        <family val="1"/>
      </rPr>
      <t>,</t>
    </r>
    <r>
      <rPr>
        <sz val="10"/>
        <color indexed="8"/>
        <rFont val="宋体"/>
        <family val="0"/>
      </rPr>
      <t>提高财政支出的精准性有效性；深化预算管理制度改革</t>
    </r>
    <r>
      <rPr>
        <sz val="10"/>
        <color indexed="8"/>
        <rFont val="Times New Roman"/>
        <family val="1"/>
      </rPr>
      <t>,</t>
    </r>
    <r>
      <rPr>
        <sz val="10"/>
        <color indexed="8"/>
        <rFont val="宋体"/>
        <family val="0"/>
      </rPr>
      <t>完善现代税收制度</t>
    </r>
    <r>
      <rPr>
        <sz val="10"/>
        <color indexed="8"/>
        <rFont val="Times New Roman"/>
        <family val="1"/>
      </rPr>
      <t>,</t>
    </r>
    <r>
      <rPr>
        <sz val="10"/>
        <color indexed="8"/>
        <rFont val="宋体"/>
        <family val="0"/>
      </rPr>
      <t>加快建立现代财税体制</t>
    </r>
    <r>
      <rPr>
        <sz val="10"/>
        <color indexed="8"/>
        <rFont val="Times New Roman"/>
        <family val="1"/>
      </rPr>
      <t>,</t>
    </r>
    <r>
      <rPr>
        <sz val="10"/>
        <color indexed="8"/>
        <rFont val="宋体"/>
        <family val="0"/>
      </rPr>
      <t>确保财政平稳运行。</t>
    </r>
  </si>
  <si>
    <t>http://www.cqcs.gov.cn/jz/ptjd_75369/zwgk_75373/fdzdgknr_75377/czyjs_jz/jzjs_jz/202210/t20221013_11183099.html</t>
  </si>
  <si>
    <t>表11</t>
  </si>
  <si>
    <t>项目绩效自评结果汇总表</t>
  </si>
  <si>
    <t>（2021年度）</t>
  </si>
  <si>
    <t>序号</t>
  </si>
  <si>
    <t>项目名称</t>
  </si>
  <si>
    <t>预算数（万元）</t>
  </si>
  <si>
    <t>执行数（万元）</t>
  </si>
  <si>
    <t xml:space="preserve">  第十九届人大代表换届选举经费</t>
  </si>
  <si>
    <t xml:space="preserve">  事务性转移支付</t>
  </si>
  <si>
    <t xml:space="preserve">  2021年度村（社区）、流动党员、非公经济和社会组织党组织工作</t>
  </si>
  <si>
    <t xml:space="preserve">  2021年度选调生到村任职补助</t>
  </si>
  <si>
    <t xml:space="preserve">  2021年美术馆、图书馆、文化馆（站）免费开放专项经费</t>
  </si>
  <si>
    <t xml:space="preserve">  社区转移支付</t>
  </si>
  <si>
    <t xml:space="preserve">  大规模核酸检测疫情防控费用及接种工作经费</t>
  </si>
  <si>
    <t xml:space="preserve">  2021年城乡居民合作医疗保险工作经费</t>
  </si>
  <si>
    <t xml:space="preserve">  社会事务办、物业管理中心等支出</t>
  </si>
  <si>
    <t xml:space="preserve">  2020年基层动物防疫</t>
  </si>
  <si>
    <t xml:space="preserve">  2021年河库清漂保洁工作、村居换届、2021年农业专项补助等</t>
  </si>
  <si>
    <t xml:space="preserve">  2021年农村饮水安全工程维修养护, 2020年农村供水厂运行维护</t>
  </si>
  <si>
    <t xml:space="preserve">  2021年农村生活垃圾收运处置体系建设、2021年村级公共服务和社会管理（农村综合改革）专项</t>
  </si>
  <si>
    <t xml:space="preserve">  村干部工资、对村民委员会转移支付等</t>
  </si>
  <si>
    <t xml:space="preserve">  2021年打非专项项目</t>
  </si>
  <si>
    <t xml:space="preserve">  2020-2021年冬春生活救助</t>
  </si>
  <si>
    <t xml:space="preserve">  生活垃圾分类考核</t>
  </si>
  <si>
    <t>社会保障和就业支出</t>
  </si>
  <si>
    <r>
      <rPr>
        <sz val="12"/>
        <rFont val="方正黑体_GBK"/>
        <family val="0"/>
      </rPr>
      <t>附件</t>
    </r>
    <r>
      <rPr>
        <sz val="12"/>
        <rFont val="Times New Roman"/>
        <family val="1"/>
      </rPr>
      <t>1</t>
    </r>
  </si>
  <si>
    <r>
      <rPr>
        <sz val="20"/>
        <color indexed="8"/>
        <rFont val="方正小标宋_GBK"/>
        <family val="0"/>
      </rPr>
      <t>项目支出绩效目标自评表</t>
    </r>
    <r>
      <rPr>
        <sz val="20"/>
        <color indexed="8"/>
        <rFont val="Times New Roman"/>
        <family val="1"/>
      </rPr>
      <t xml:space="preserve"> </t>
    </r>
  </si>
  <si>
    <r>
      <rPr>
        <sz val="10"/>
        <color indexed="8"/>
        <rFont val="宋体"/>
        <family val="0"/>
      </rPr>
      <t>专项（项目）名称</t>
    </r>
  </si>
  <si>
    <r>
      <rPr>
        <sz val="10"/>
        <color indexed="8"/>
        <rFont val="宋体"/>
        <family val="0"/>
      </rPr>
      <t>联系人及电话</t>
    </r>
  </si>
  <si>
    <t>刘鹏婷 81881943</t>
  </si>
  <si>
    <r>
      <rPr>
        <sz val="10"/>
        <color indexed="8"/>
        <rFont val="宋体"/>
        <family val="0"/>
      </rPr>
      <t>主管部门</t>
    </r>
  </si>
  <si>
    <r>
      <rPr>
        <sz val="10"/>
        <color indexed="8"/>
        <rFont val="宋体"/>
        <family val="0"/>
      </rPr>
      <t>实施单位</t>
    </r>
  </si>
  <si>
    <t>菩提街道办事处</t>
  </si>
  <si>
    <r>
      <rPr>
        <sz val="10"/>
        <color indexed="8"/>
        <rFont val="宋体"/>
        <family val="0"/>
      </rPr>
      <t>项目资金（万元）</t>
    </r>
  </si>
  <si>
    <r>
      <rPr>
        <sz val="10"/>
        <color indexed="8"/>
        <rFont val="宋体"/>
        <family val="0"/>
      </rPr>
      <t>全年预算数（</t>
    </r>
    <r>
      <rPr>
        <sz val="10"/>
        <color indexed="8"/>
        <rFont val="Times New Roman"/>
        <family val="1"/>
      </rPr>
      <t>A</t>
    </r>
    <r>
      <rPr>
        <sz val="10"/>
        <color indexed="8"/>
        <rFont val="宋体"/>
        <family val="0"/>
      </rPr>
      <t>）</t>
    </r>
  </si>
  <si>
    <r>
      <rPr>
        <sz val="10"/>
        <color indexed="8"/>
        <rFont val="宋体"/>
        <family val="0"/>
      </rPr>
      <t>总量</t>
    </r>
  </si>
  <si>
    <r>
      <rPr>
        <sz val="10"/>
        <color indexed="8"/>
        <rFont val="宋体"/>
        <family val="0"/>
      </rPr>
      <t>项目自评得分</t>
    </r>
  </si>
  <si>
    <r>
      <rPr>
        <sz val="10"/>
        <color indexed="8"/>
        <rFont val="宋体"/>
        <family val="0"/>
      </rPr>
      <t>其中：财政资金</t>
    </r>
  </si>
  <si>
    <r>
      <rPr>
        <sz val="10"/>
        <color indexed="8"/>
        <rFont val="宋体"/>
        <family val="0"/>
      </rPr>
      <t>年度总体目标</t>
    </r>
  </si>
  <si>
    <r>
      <rPr>
        <sz val="10"/>
        <color indexed="8"/>
        <rFont val="宋体"/>
        <family val="0"/>
      </rPr>
      <t>全年目标实际完成情况</t>
    </r>
  </si>
  <si>
    <r>
      <rPr>
        <sz val="10"/>
        <color indexed="8"/>
        <rFont val="宋体"/>
        <family val="0"/>
      </rPr>
      <t>绩效指标</t>
    </r>
  </si>
  <si>
    <r>
      <rPr>
        <sz val="10"/>
        <color indexed="8"/>
        <rFont val="宋体"/>
        <family val="0"/>
      </rPr>
      <t>指标名称</t>
    </r>
  </si>
  <si>
    <r>
      <rPr>
        <sz val="10"/>
        <color indexed="8"/>
        <rFont val="宋体"/>
        <family val="0"/>
      </rPr>
      <t>分值</t>
    </r>
  </si>
  <si>
    <r>
      <rPr>
        <sz val="10"/>
        <color indexed="8"/>
        <rFont val="宋体"/>
        <family val="0"/>
      </rPr>
      <t>年度指标值</t>
    </r>
  </si>
  <si>
    <r>
      <rPr>
        <sz val="10"/>
        <color indexed="8"/>
        <rFont val="宋体"/>
        <family val="0"/>
      </rPr>
      <t>全年完成值</t>
    </r>
  </si>
  <si>
    <r>
      <rPr>
        <sz val="10"/>
        <color indexed="8"/>
        <rFont val="宋体"/>
        <family val="0"/>
      </rPr>
      <t>完成比例</t>
    </r>
  </si>
  <si>
    <r>
      <rPr>
        <sz val="10"/>
        <color indexed="8"/>
        <rFont val="宋体"/>
        <family val="0"/>
      </rPr>
      <t>自评得分</t>
    </r>
  </si>
  <si>
    <r>
      <rPr>
        <sz val="10"/>
        <color indexed="8"/>
        <rFont val="宋体"/>
        <family val="0"/>
      </rPr>
      <t>未完成原因和改进措施</t>
    </r>
    <r>
      <rPr>
        <sz val="10"/>
        <color indexed="8"/>
        <rFont val="Times New Roman"/>
        <family val="1"/>
      </rPr>
      <t xml:space="preserve">
</t>
    </r>
    <r>
      <rPr>
        <sz val="10"/>
        <color indexed="8"/>
        <rFont val="宋体"/>
        <family val="0"/>
      </rPr>
      <t>及相关说明</t>
    </r>
  </si>
  <si>
    <r>
      <rPr>
        <sz val="10"/>
        <color indexed="8"/>
        <rFont val="宋体"/>
        <family val="0"/>
      </rPr>
      <t>合计</t>
    </r>
  </si>
  <si>
    <t>—</t>
  </si>
  <si>
    <r>
      <rPr>
        <sz val="10"/>
        <color indexed="8"/>
        <rFont val="宋体"/>
        <family val="0"/>
      </rPr>
      <t>说明</t>
    </r>
  </si>
  <si>
    <r>
      <rPr>
        <sz val="10"/>
        <color indexed="8"/>
        <rFont val="宋体"/>
        <family val="0"/>
      </rPr>
      <t>请在此处简要说明各级审计和财政监督检查中发现的问题及其所涉及的金额，如没有请填无。</t>
    </r>
  </si>
  <si>
    <r>
      <rPr>
        <sz val="11"/>
        <color indexed="10"/>
        <rFont val="宋体"/>
        <family val="0"/>
      </rPr>
      <t>注：项目的自评指标中的产出、效益、满意度指标应该与目标申报表保持一致！</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</si>
</sst>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indexed="8"/>
      <name val="宋体"/>
      <family val="0"/>
    </font>
    <font>
      <sz val="11"/>
      <name val="宋体"/>
      <family val="0"/>
    </font>
    <font>
      <sz val="11"/>
      <color indexed="10"/>
      <name val="Times New Roman"/>
      <family val="1"/>
    </font>
    <font>
      <sz val="11"/>
      <color indexed="8"/>
      <name val="Times New Roman"/>
      <family val="1"/>
    </font>
    <font>
      <sz val="12"/>
      <name val="Times New Roman"/>
      <family val="1"/>
    </font>
    <font>
      <sz val="20"/>
      <color indexed="8"/>
      <name val="Times New Roman"/>
      <family val="1"/>
    </font>
    <font>
      <sz val="10"/>
      <color indexed="8"/>
      <name val="Times New Roman"/>
      <family val="1"/>
    </font>
    <font>
      <sz val="10"/>
      <color indexed="8"/>
      <name val="宋体"/>
      <family val="0"/>
    </font>
    <font>
      <sz val="11"/>
      <color indexed="10"/>
      <name val="宋体"/>
      <family val="0"/>
    </font>
    <font>
      <sz val="9"/>
      <name val="宋体"/>
      <family val="0"/>
    </font>
    <font>
      <sz val="12"/>
      <name val="黑体"/>
      <family val="3"/>
    </font>
    <font>
      <sz val="12"/>
      <name val="宋体"/>
      <family val="0"/>
    </font>
    <font>
      <sz val="20"/>
      <color indexed="8"/>
      <name val="方正小标宋_GBK"/>
      <family val="0"/>
    </font>
    <font>
      <sz val="10"/>
      <color indexed="8"/>
      <name val="方正仿宋_GBK"/>
      <family val="0"/>
    </font>
    <font>
      <sz val="9"/>
      <color indexed="8"/>
      <name val="方正仿宋_GBK"/>
      <family val="0"/>
    </font>
    <font>
      <sz val="9"/>
      <name val="Times New Roman"/>
      <family val="1"/>
    </font>
    <font>
      <sz val="11"/>
      <color indexed="52"/>
      <name val="宋体"/>
      <family val="0"/>
    </font>
    <font>
      <b/>
      <sz val="13"/>
      <color indexed="56"/>
      <name val="宋体"/>
      <family val="0"/>
    </font>
    <font>
      <sz val="11"/>
      <color indexed="9"/>
      <name val="宋体"/>
      <family val="0"/>
    </font>
    <font>
      <b/>
      <sz val="11"/>
      <color indexed="56"/>
      <name val="宋体"/>
      <family val="0"/>
    </font>
    <font>
      <b/>
      <sz val="18"/>
      <color indexed="56"/>
      <name val="宋体"/>
      <family val="0"/>
    </font>
    <font>
      <i/>
      <sz val="11"/>
      <color indexed="23"/>
      <name val="宋体"/>
      <family val="0"/>
    </font>
    <font>
      <u val="single"/>
      <sz val="11"/>
      <color indexed="20"/>
      <name val="宋体"/>
      <family val="0"/>
    </font>
    <font>
      <b/>
      <sz val="11"/>
      <color indexed="63"/>
      <name val="宋体"/>
      <family val="0"/>
    </font>
    <font>
      <sz val="11"/>
      <color indexed="20"/>
      <name val="宋体"/>
      <family val="0"/>
    </font>
    <font>
      <b/>
      <sz val="11"/>
      <color indexed="8"/>
      <name val="宋体"/>
      <family val="0"/>
    </font>
    <font>
      <b/>
      <sz val="15"/>
      <color indexed="56"/>
      <name val="宋体"/>
      <family val="0"/>
    </font>
    <font>
      <sz val="11"/>
      <color indexed="62"/>
      <name val="宋体"/>
      <family val="0"/>
    </font>
    <font>
      <sz val="11"/>
      <color indexed="17"/>
      <name val="宋体"/>
      <family val="0"/>
    </font>
    <font>
      <sz val="11"/>
      <color indexed="60"/>
      <name val="宋体"/>
      <family val="0"/>
    </font>
    <font>
      <b/>
      <sz val="11"/>
      <color indexed="52"/>
      <name val="宋体"/>
      <family val="0"/>
    </font>
    <font>
      <u val="single"/>
      <sz val="11"/>
      <color indexed="12"/>
      <name val="宋体"/>
      <family val="0"/>
    </font>
    <font>
      <b/>
      <sz val="11"/>
      <color indexed="9"/>
      <name val="宋体"/>
      <family val="0"/>
    </font>
    <font>
      <sz val="12"/>
      <name val="方正黑体_GBK"/>
      <family val="0"/>
    </font>
    <font>
      <sz val="10"/>
      <color rgb="FF000000"/>
      <name val="Times New Roman"/>
      <family val="1"/>
    </font>
    <font>
      <sz val="10"/>
      <color theme="1"/>
      <name val="Times New Roman"/>
      <family val="1"/>
    </font>
    <font>
      <sz val="10"/>
      <color theme="1"/>
      <name val="Calibri"/>
      <family val="0"/>
    </font>
    <font>
      <sz val="10"/>
      <color theme="1"/>
      <name val="宋体"/>
      <family val="0"/>
    </font>
    <font>
      <sz val="10"/>
      <color rgb="FF000000"/>
      <name val="宋体"/>
      <family val="0"/>
    </font>
    <font>
      <sz val="9"/>
      <name val="Calibri"/>
      <family val="0"/>
    </font>
    <font>
      <sz val="20"/>
      <color rgb="FF000000"/>
      <name val="方正小标宋_GBK"/>
      <family val="0"/>
    </font>
    <font>
      <sz val="11"/>
      <color rgb="FF000000"/>
      <name val="宋体"/>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2" borderId="0" applyNumberFormat="0" applyBorder="0" applyAlignment="0" applyProtection="0"/>
    <xf numFmtId="0" fontId="0" fillId="3" borderId="0" applyNumberFormat="0" applyBorder="0" applyAlignment="0" applyProtection="0"/>
    <xf numFmtId="0" fontId="18" fillId="4" borderId="0" applyNumberFormat="0" applyBorder="0" applyAlignment="0" applyProtection="0"/>
    <xf numFmtId="0" fontId="27"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18" fillId="8" borderId="0" applyNumberFormat="0" applyBorder="0" applyAlignment="0" applyProtection="0"/>
    <xf numFmtId="9" fontId="0" fillId="0" borderId="0" applyFont="0" applyFill="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4" borderId="0" applyNumberFormat="0" applyBorder="0" applyAlignment="0" applyProtection="0"/>
    <xf numFmtId="0" fontId="30" fillId="13" borderId="1" applyNumberFormat="0" applyAlignment="0" applyProtection="0"/>
    <xf numFmtId="0" fontId="18" fillId="14" borderId="0" applyNumberFormat="0" applyBorder="0" applyAlignment="0" applyProtection="0"/>
    <xf numFmtId="0" fontId="29" fillId="15" borderId="0" applyNumberFormat="0" applyBorder="0" applyAlignment="0" applyProtection="0"/>
    <xf numFmtId="0" fontId="0" fillId="16" borderId="0" applyNumberFormat="0" applyBorder="0" applyAlignment="0" applyProtection="0"/>
    <xf numFmtId="0" fontId="28" fillId="7" borderId="0" applyNumberFormat="0" applyBorder="0" applyAlignment="0" applyProtection="0"/>
    <xf numFmtId="0" fontId="0" fillId="17" borderId="0" applyNumberFormat="0" applyBorder="0" applyAlignment="0" applyProtection="0"/>
    <xf numFmtId="0" fontId="25" fillId="0" borderId="2" applyNumberFormat="0" applyFill="0" applyAlignment="0" applyProtection="0"/>
    <xf numFmtId="0" fontId="24" fillId="18" borderId="0" applyNumberFormat="0" applyBorder="0" applyAlignment="0" applyProtection="0"/>
    <xf numFmtId="0" fontId="32" fillId="19" borderId="3" applyNumberFormat="0" applyAlignment="0" applyProtection="0"/>
    <xf numFmtId="0" fontId="23" fillId="13" borderId="4" applyNumberFormat="0" applyAlignment="0" applyProtection="0"/>
    <xf numFmtId="43" fontId="0" fillId="0" borderId="0" applyFont="0" applyFill="0" applyBorder="0" applyAlignment="0" applyProtection="0"/>
    <xf numFmtId="0" fontId="26" fillId="0" borderId="5" applyNumberFormat="0" applyFill="0" applyAlignment="0" applyProtection="0"/>
    <xf numFmtId="0" fontId="11" fillId="0" borderId="0">
      <alignment/>
      <protection/>
    </xf>
    <xf numFmtId="0" fontId="21" fillId="0" borderId="0" applyNumberFormat="0" applyFill="0" applyBorder="0" applyAlignment="0" applyProtection="0"/>
    <xf numFmtId="0" fontId="0" fillId="18" borderId="0" applyNumberFormat="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11" fillId="0" borderId="0">
      <alignment/>
      <protection/>
    </xf>
    <xf numFmtId="0" fontId="0" fillId="3"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0" fillId="9" borderId="0" applyNumberFormat="0" applyBorder="0" applyAlignment="0" applyProtection="0"/>
    <xf numFmtId="0" fontId="8" fillId="0" borderId="0" applyNumberFormat="0" applyFill="0" applyBorder="0" applyAlignment="0" applyProtection="0"/>
    <xf numFmtId="0" fontId="18" fillId="6" borderId="0" applyNumberFormat="0" applyBorder="0" applyAlignment="0" applyProtection="0"/>
    <xf numFmtId="0" fontId="0" fillId="20" borderId="6" applyNumberFormat="0" applyFont="0" applyAlignment="0" applyProtection="0"/>
    <xf numFmtId="0" fontId="0" fillId="5" borderId="0" applyNumberFormat="0" applyBorder="0" applyAlignment="0" applyProtection="0"/>
    <xf numFmtId="0" fontId="18" fillId="10" borderId="0" applyNumberFormat="0" applyBorder="0" applyAlignment="0" applyProtection="0"/>
    <xf numFmtId="0" fontId="0" fillId="21" borderId="0" applyNumberFormat="0" applyBorder="0" applyAlignment="0" applyProtection="0"/>
    <xf numFmtId="0" fontId="31" fillId="0" borderId="0" applyNumberFormat="0" applyFill="0" applyBorder="0" applyAlignment="0" applyProtection="0"/>
    <xf numFmtId="41" fontId="0" fillId="0" borderId="0" applyFont="0" applyFill="0" applyBorder="0" applyAlignment="0" applyProtection="0"/>
    <xf numFmtId="0" fontId="11" fillId="0" borderId="0">
      <alignment/>
      <protection/>
    </xf>
    <xf numFmtId="0" fontId="17" fillId="0" borderId="7" applyNumberFormat="0" applyFill="0" applyAlignment="0" applyProtection="0"/>
    <xf numFmtId="0" fontId="0" fillId="22" borderId="0" applyNumberFormat="0" applyBorder="0" applyAlignment="0" applyProtection="0"/>
    <xf numFmtId="0" fontId="19" fillId="0" borderId="8" applyNumberFormat="0" applyFill="0" applyAlignment="0" applyProtection="0"/>
    <xf numFmtId="0" fontId="18" fillId="23" borderId="0" applyNumberFormat="0" applyBorder="0" applyAlignment="0" applyProtection="0"/>
    <xf numFmtId="0" fontId="0" fillId="0" borderId="0">
      <alignment vertical="center"/>
      <protection/>
    </xf>
    <xf numFmtId="0" fontId="0" fillId="22" borderId="0" applyNumberFormat="0" applyBorder="0" applyAlignment="0" applyProtection="0"/>
    <xf numFmtId="0" fontId="0" fillId="0" borderId="0">
      <alignment vertical="center"/>
      <protection/>
    </xf>
    <xf numFmtId="0" fontId="16" fillId="0" borderId="9" applyNumberFormat="0" applyFill="0" applyAlignment="0" applyProtection="0"/>
  </cellStyleXfs>
  <cellXfs count="6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16" applyFont="1" applyAlignment="1">
      <alignment vertical="center"/>
      <protection/>
    </xf>
    <xf numFmtId="0" fontId="4" fillId="0" borderId="0" xfId="16" applyFont="1" applyAlignment="1">
      <alignment vertical="center" wrapText="1"/>
      <protection/>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vertical="center" wrapText="1"/>
    </xf>
    <xf numFmtId="0" fontId="6" fillId="0" borderId="17" xfId="0" applyFont="1" applyBorder="1" applyAlignment="1">
      <alignment horizontal="center" vertical="center" wrapText="1"/>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6" fillId="0" borderId="15"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34" fillId="0" borderId="17" xfId="0" applyFont="1" applyBorder="1" applyAlignment="1">
      <alignment horizontal="center" vertical="center" wrapText="1"/>
    </xf>
    <xf numFmtId="0" fontId="34" fillId="0" borderId="11" xfId="0" applyFont="1" applyBorder="1" applyAlignment="1">
      <alignment horizontal="center" vertical="center" wrapText="1"/>
    </xf>
    <xf numFmtId="0" fontId="6" fillId="0" borderId="17" xfId="0" applyFont="1" applyBorder="1" applyAlignment="1">
      <alignment horizontal="center" vertical="center" textRotation="255" wrapText="1"/>
    </xf>
    <xf numFmtId="0" fontId="35" fillId="0" borderId="11" xfId="0" applyFont="1" applyFill="1" applyBorder="1" applyAlignment="1">
      <alignment horizontal="center" vertical="center" wrapText="1" readingOrder="1"/>
    </xf>
    <xf numFmtId="0" fontId="35" fillId="0" borderId="12" xfId="0" applyNumberFormat="1" applyFont="1" applyFill="1" applyBorder="1" applyAlignment="1">
      <alignment horizontal="left" vertical="center" wrapText="1" readingOrder="1"/>
    </xf>
    <xf numFmtId="0" fontId="35" fillId="0" borderId="13" xfId="0" applyNumberFormat="1" applyFont="1" applyFill="1" applyBorder="1" applyAlignment="1">
      <alignment horizontal="left" vertical="center" wrapText="1" readingOrder="1"/>
    </xf>
    <xf numFmtId="0" fontId="35" fillId="0" borderId="14" xfId="0" applyNumberFormat="1" applyFont="1" applyFill="1" applyBorder="1" applyAlignment="1">
      <alignment horizontal="left" vertical="center" wrapText="1" readingOrder="1"/>
    </xf>
    <xf numFmtId="0" fontId="36" fillId="0" borderId="12"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4" xfId="0" applyFont="1" applyFill="1" applyBorder="1" applyAlignment="1">
      <alignment horizontal="center" vertical="center"/>
    </xf>
    <xf numFmtId="0" fontId="37"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8" fillId="0" borderId="11" xfId="0" applyFont="1" applyBorder="1" applyAlignment="1">
      <alignment horizontal="center" vertical="center" wrapText="1"/>
    </xf>
    <xf numFmtId="9" fontId="6" fillId="0" borderId="15" xfId="0" applyNumberFormat="1" applyFont="1" applyBorder="1" applyAlignment="1">
      <alignment horizontal="center" vertical="center" wrapText="1"/>
    </xf>
    <xf numFmtId="0" fontId="6" fillId="0" borderId="17" xfId="0" applyNumberFormat="1" applyFont="1" applyFill="1" applyBorder="1" applyAlignment="1" applyProtection="1">
      <alignment horizontal="center" vertical="center" wrapText="1"/>
      <protection/>
    </xf>
    <xf numFmtId="0" fontId="34" fillId="0" borderId="14" xfId="0" applyFont="1" applyBorder="1" applyAlignment="1">
      <alignment horizontal="left" vertical="center" wrapText="1"/>
    </xf>
    <xf numFmtId="0" fontId="6" fillId="0" borderId="17" xfId="0" applyFont="1" applyBorder="1" applyAlignment="1">
      <alignment vertical="center" wrapText="1"/>
    </xf>
    <xf numFmtId="0" fontId="35" fillId="0" borderId="12" xfId="0" applyNumberFormat="1" applyFont="1" applyFill="1" applyBorder="1" applyAlignment="1">
      <alignment horizontal="center" vertical="center" wrapText="1" readingOrder="1"/>
    </xf>
    <xf numFmtId="0" fontId="35" fillId="0" borderId="13" xfId="0" applyNumberFormat="1" applyFont="1" applyFill="1" applyBorder="1" applyAlignment="1">
      <alignment horizontal="center" vertical="center" wrapText="1" readingOrder="1"/>
    </xf>
    <xf numFmtId="0" fontId="35" fillId="0" borderId="14" xfId="0" applyNumberFormat="1" applyFont="1" applyFill="1" applyBorder="1" applyAlignment="1">
      <alignment horizontal="center" vertical="center" wrapText="1" readingOrder="1"/>
    </xf>
    <xf numFmtId="0" fontId="8" fillId="0" borderId="0" xfId="0" applyFont="1" applyAlignment="1">
      <alignment vertical="center"/>
    </xf>
    <xf numFmtId="0" fontId="39" fillId="0" borderId="0" xfId="16" applyFont="1" applyAlignment="1">
      <alignment horizontal="center" vertical="center"/>
      <protection/>
    </xf>
    <xf numFmtId="0" fontId="10" fillId="0" borderId="0" xfId="16" applyFont="1" applyAlignment="1">
      <alignment vertical="center" wrapText="1"/>
      <protection/>
    </xf>
    <xf numFmtId="0" fontId="11" fillId="0" borderId="0" xfId="16" applyAlignment="1">
      <alignment vertical="center" wrapText="1"/>
      <protection/>
    </xf>
    <xf numFmtId="0" fontId="12" fillId="0" borderId="0" xfId="0" applyFont="1" applyAlignment="1">
      <alignment horizontal="center" vertical="center" wrapText="1"/>
    </xf>
    <xf numFmtId="0" fontId="13"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4" fillId="0" borderId="11" xfId="0" applyFont="1" applyFill="1" applyBorder="1" applyAlignment="1">
      <alignment horizontal="center" vertical="center" wrapText="1"/>
    </xf>
    <xf numFmtId="176" fontId="15" fillId="0" borderId="11" xfId="0" applyNumberFormat="1" applyFont="1" applyFill="1" applyBorder="1" applyAlignment="1">
      <alignment vertical="center"/>
    </xf>
    <xf numFmtId="0" fontId="7" fillId="0" borderId="11" xfId="0" applyFont="1" applyBorder="1" applyAlignment="1">
      <alignment horizontal="center" vertical="center"/>
    </xf>
    <xf numFmtId="0" fontId="9" fillId="0" borderId="0" xfId="16" applyFont="1" applyAlignment="1">
      <alignment horizontal="center" vertical="center"/>
      <protection/>
    </xf>
    <xf numFmtId="0" fontId="40" fillId="0" borderId="0" xfId="0" applyFont="1" applyAlignment="1">
      <alignment horizontal="center" vertical="center" wrapText="1"/>
    </xf>
    <xf numFmtId="0" fontId="9" fillId="0" borderId="18" xfId="16" applyFont="1" applyBorder="1" applyAlignment="1">
      <alignment horizontal="center" vertical="center" wrapText="1"/>
      <protection/>
    </xf>
    <xf numFmtId="0" fontId="38" fillId="0" borderId="1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center" vertical="center"/>
    </xf>
    <xf numFmtId="10" fontId="6" fillId="0" borderId="15" xfId="0" applyNumberFormat="1" applyFont="1" applyBorder="1" applyAlignment="1">
      <alignment horizontal="center" vertical="center" wrapText="1"/>
    </xf>
    <xf numFmtId="10" fontId="6" fillId="0" borderId="17" xfId="0" applyNumberFormat="1" applyFont="1" applyBorder="1" applyAlignment="1">
      <alignment horizontal="center" vertical="center" wrapText="1"/>
    </xf>
    <xf numFmtId="0" fontId="6" fillId="0" borderId="14" xfId="0" applyFont="1" applyBorder="1" applyAlignment="1">
      <alignment horizontal="left" vertical="center" wrapText="1"/>
    </xf>
    <xf numFmtId="0" fontId="41" fillId="0" borderId="0" xfId="0" applyFont="1" applyAlignment="1">
      <alignment vertical="center"/>
    </xf>
  </cellXfs>
  <cellStyles count="63">
    <cellStyle name="Normal" xfId="0"/>
    <cellStyle name="百分比 2" xfId="15"/>
    <cellStyle name="常规 2" xfId="16"/>
    <cellStyle name="常规 3 2" xfId="17"/>
    <cellStyle name="常规 4" xfId="18"/>
    <cellStyle name="常规 5" xfId="19"/>
    <cellStyle name="常规 5 2" xfId="20"/>
    <cellStyle name="常规 6" xfId="21"/>
    <cellStyle name="常规 6 2" xfId="22"/>
    <cellStyle name="60% - 强调文字颜色 6" xfId="23"/>
    <cellStyle name="20% - 强调文字颜色 4" xfId="24"/>
    <cellStyle name="强调文字颜色 4" xfId="25"/>
    <cellStyle name="输入" xfId="26"/>
    <cellStyle name="40% - 强调文字颜色 3" xfId="27"/>
    <cellStyle name="20% - 强调文字颜色 3" xfId="28"/>
    <cellStyle name="Currency" xfId="29"/>
    <cellStyle name="强调文字颜色 3" xfId="30"/>
    <cellStyle name="Percent" xfId="31"/>
    <cellStyle name="60% - 强调文字颜色 2" xfId="32"/>
    <cellStyle name="60% - 强调文字颜色 5" xfId="33"/>
    <cellStyle name="强调文字颜色 2" xfId="34"/>
    <cellStyle name="60% - 强调文字颜色 1" xfId="35"/>
    <cellStyle name="60% - 强调文字颜色 4" xfId="36"/>
    <cellStyle name="计算" xfId="37"/>
    <cellStyle name="强调文字颜色 1" xfId="38"/>
    <cellStyle name="适中" xfId="39"/>
    <cellStyle name="20% - 强调文字颜色 5" xfId="40"/>
    <cellStyle name="好" xfId="41"/>
    <cellStyle name="20% - 强调文字颜色 1" xfId="42"/>
    <cellStyle name="汇总" xfId="43"/>
    <cellStyle name="差" xfId="44"/>
    <cellStyle name="检查单元格" xfId="45"/>
    <cellStyle name="输出" xfId="46"/>
    <cellStyle name="千位分隔 2" xfId="47"/>
    <cellStyle name="标题 1" xfId="48"/>
    <cellStyle name="常规 2 2 2" xfId="49"/>
    <cellStyle name="解释性文本" xfId="50"/>
    <cellStyle name="20% - 强调文字颜色 2" xfId="51"/>
    <cellStyle name="标题 4" xfId="52"/>
    <cellStyle name="Currency [0]" xfId="53"/>
    <cellStyle name="常规 2 2" xfId="54"/>
    <cellStyle name="40% - 强调文字颜色 4" xfId="55"/>
    <cellStyle name="Comma" xfId="56"/>
    <cellStyle name="Followed Hyperlink" xfId="57"/>
    <cellStyle name="标题" xfId="58"/>
    <cellStyle name="40% - 强调文字颜色 2" xfId="59"/>
    <cellStyle name="警告文本" xfId="60"/>
    <cellStyle name="60% - 强调文字颜色 3" xfId="61"/>
    <cellStyle name="注释" xfId="62"/>
    <cellStyle name="20% - 强调文字颜色 6" xfId="63"/>
    <cellStyle name="强调文字颜色 5" xfId="64"/>
    <cellStyle name="40% - 强调文字颜色 6" xfId="65"/>
    <cellStyle name="Hyperlink" xfId="66"/>
    <cellStyle name="Comma [0]" xfId="67"/>
    <cellStyle name="常规 2 10" xfId="68"/>
    <cellStyle name="标题 2" xfId="69"/>
    <cellStyle name="40% - 强调文字颜色 5" xfId="70"/>
    <cellStyle name="标题 3" xfId="71"/>
    <cellStyle name="强调文字颜色 6" xfId="72"/>
    <cellStyle name="常规 7" xfId="73"/>
    <cellStyle name="40% - 强调文字颜色 1" xfId="74"/>
    <cellStyle name="常规 3" xfId="75"/>
    <cellStyle name="链接单元格"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021&#24180;&#24230;&#39033;&#30446;&#25903;&#20986;&#32489;&#25928;&#30446;&#26631;&#33258;&#35780;&#34920;-&#33769;&#25552;-2022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评汇总表"/>
      <sheetName val="自评表"/>
    </sheetNames>
    <sheetDataSet>
      <sheetData sheetId="0">
        <row r="4">
          <cell r="A4">
            <v>1</v>
          </cell>
          <cell r="B4" t="str">
            <v>  第十九届人大代表换届选举经费</v>
          </cell>
          <cell r="C4" t="str">
            <v>刘鹏婷 81881943</v>
          </cell>
          <cell r="D4" t="str">
            <v>重庆市长寿区菩提街道办事处</v>
          </cell>
          <cell r="E4" t="str">
            <v>重庆市长寿区菩提街道办事处</v>
          </cell>
          <cell r="F4">
            <v>60.01</v>
          </cell>
          <cell r="G4">
            <v>60.01</v>
          </cell>
          <cell r="H4">
            <v>60.01</v>
          </cell>
          <cell r="I4">
            <v>60.01</v>
          </cell>
          <cell r="J4">
            <v>100</v>
          </cell>
          <cell r="K4" t="str">
            <v>目标1：结合区人大的工作部署，紧紧围绕街道重点工作，把人民群众关心的重难点问题纳入视察活动，重点监督；
目标2：认真学习领会换届选举工作相关文件精神，严格落实政策规定和指令要求，制定选区人大代表换届选举方案；
目标3：依法依规推进人大代表换届选举工作顺利开展。</v>
          </cell>
          <cell r="L4" t="str">
            <v>顺利完成换届选举，依法依规推选出23名区人大代表。</v>
          </cell>
          <cell r="M4">
            <v>100</v>
          </cell>
          <cell r="N4" t="str">
            <v>选民登记率</v>
          </cell>
          <cell r="O4">
            <v>30</v>
          </cell>
          <cell r="P4">
            <v>100</v>
          </cell>
          <cell r="Q4">
            <v>30</v>
          </cell>
          <cell r="R4" t="str">
            <v>选举投票率</v>
          </cell>
          <cell r="S4">
            <v>20</v>
          </cell>
          <cell r="T4">
            <v>100</v>
          </cell>
          <cell r="U4">
            <v>20</v>
          </cell>
          <cell r="V4" t="str">
            <v>政策知晓率</v>
          </cell>
          <cell r="W4">
            <v>30</v>
          </cell>
          <cell r="X4">
            <v>100</v>
          </cell>
          <cell r="Y4">
            <v>30</v>
          </cell>
          <cell r="Z4" t="str">
            <v>群众满意度</v>
          </cell>
          <cell r="AA4">
            <v>20</v>
          </cell>
          <cell r="AB4">
            <v>100</v>
          </cell>
          <cell r="AC4">
            <v>20</v>
          </cell>
        </row>
        <row r="5">
          <cell r="A5">
            <v>2</v>
          </cell>
          <cell r="B5" t="str">
            <v>  事务性转移支付</v>
          </cell>
          <cell r="C5" t="str">
            <v>刘鹏婷 81881943</v>
          </cell>
          <cell r="D5" t="str">
            <v>重庆市长寿区菩提街道办事处</v>
          </cell>
          <cell r="E5" t="str">
            <v>重庆市长寿区菩提街道办事处</v>
          </cell>
          <cell r="F5">
            <v>118.6</v>
          </cell>
          <cell r="G5">
            <v>118.6</v>
          </cell>
          <cell r="H5">
            <v>118.6</v>
          </cell>
          <cell r="I5">
            <v>118.6</v>
          </cell>
          <cell r="J5">
            <v>100</v>
          </cell>
          <cell r="K5" t="str">
            <v>目标1：维持维护街道机关运行；
目标2：保障街道13个村社区正常运转；
目标3：保障其他基础工作开展。</v>
          </cell>
          <cell r="L5" t="str">
            <v>街道、村居工作正常有序开展。</v>
          </cell>
          <cell r="M5">
            <v>97</v>
          </cell>
          <cell r="N5" t="str">
            <v>资金使用合规率</v>
          </cell>
          <cell r="O5">
            <v>20</v>
          </cell>
          <cell r="P5">
            <v>100</v>
          </cell>
          <cell r="Q5">
            <v>18</v>
          </cell>
          <cell r="R5" t="str">
            <v>提高服务效率 </v>
          </cell>
          <cell r="S5">
            <v>20</v>
          </cell>
          <cell r="T5">
            <v>100</v>
          </cell>
          <cell r="U5">
            <v>19</v>
          </cell>
          <cell r="V5" t="str">
            <v>考核合格率</v>
          </cell>
          <cell r="W5">
            <v>20</v>
          </cell>
          <cell r="X5">
            <v>100</v>
          </cell>
          <cell r="Y5">
            <v>20</v>
          </cell>
          <cell r="Z5" t="str">
            <v>街道村居满意度</v>
          </cell>
          <cell r="AA5">
            <v>20</v>
          </cell>
          <cell r="AB5">
            <v>100</v>
          </cell>
          <cell r="AC5">
            <v>20</v>
          </cell>
          <cell r="AD5" t="str">
            <v>职工满意度</v>
          </cell>
          <cell r="AE5">
            <v>20</v>
          </cell>
          <cell r="AF5">
            <v>100</v>
          </cell>
          <cell r="AG5">
            <v>20</v>
          </cell>
        </row>
        <row r="6">
          <cell r="A6">
            <v>3</v>
          </cell>
          <cell r="B6" t="str">
            <v>  2021年度村（社区）、流动党员、非公经济和社会组织党组织工作</v>
          </cell>
          <cell r="C6" t="str">
            <v>刘鹏婷 81881943</v>
          </cell>
          <cell r="D6" t="str">
            <v>重庆市长寿区菩提街道办事处</v>
          </cell>
          <cell r="E6" t="str">
            <v>重庆市长寿区菩提街道办事处</v>
          </cell>
          <cell r="F6">
            <v>3.28</v>
          </cell>
          <cell r="G6">
            <v>3.28</v>
          </cell>
          <cell r="H6">
            <v>3.28</v>
          </cell>
          <cell r="I6">
            <v>3.28</v>
          </cell>
          <cell r="J6">
            <v>100</v>
          </cell>
          <cell r="K6" t="str">
            <v>目标1：建立非公有制企业党组织工作经费保障制度是深化基层组织建设年的一项重要举措，为非公有制企业开展党建工作提供有力保障。；
目标2：根据非公有制企业规模，对非公有制企业党建工作给予适当经费补助；
目标3：监督检查辖区非公党组织工作经费收支情况，并按规定督促其纳入党务公开，每年向党员公布一次，接受党员监督。</v>
          </cell>
          <cell r="L6" t="str">
            <v>按照文件执行到位。新建小区党支部8个、非公党支部1个，发展党员11名。</v>
          </cell>
          <cell r="M6">
            <v>100</v>
          </cell>
          <cell r="N6" t="str">
            <v>资金下达及时率</v>
          </cell>
          <cell r="O6">
            <v>30</v>
          </cell>
          <cell r="P6">
            <v>100</v>
          </cell>
          <cell r="Q6">
            <v>30</v>
          </cell>
          <cell r="R6" t="str">
            <v>资金使用合规</v>
          </cell>
          <cell r="S6">
            <v>20</v>
          </cell>
          <cell r="T6">
            <v>100</v>
          </cell>
          <cell r="U6">
            <v>20</v>
          </cell>
          <cell r="V6" t="str">
            <v>政策知晓率</v>
          </cell>
          <cell r="W6">
            <v>30</v>
          </cell>
          <cell r="X6">
            <v>100</v>
          </cell>
          <cell r="Y6">
            <v>30</v>
          </cell>
          <cell r="Z6" t="str">
            <v>群众满意度</v>
          </cell>
          <cell r="AA6">
            <v>20</v>
          </cell>
          <cell r="AB6">
            <v>100</v>
          </cell>
          <cell r="AC6">
            <v>20</v>
          </cell>
        </row>
        <row r="7">
          <cell r="A7">
            <v>4</v>
          </cell>
          <cell r="B7" t="str">
            <v>  2021年度选调生到村任职补助</v>
          </cell>
          <cell r="C7" t="str">
            <v>刘鹏婷 81881943</v>
          </cell>
          <cell r="D7" t="str">
            <v>重庆市长寿区菩提街道办事处</v>
          </cell>
          <cell r="E7" t="str">
            <v>重庆市长寿区菩提街道办事处</v>
          </cell>
          <cell r="F7">
            <v>4</v>
          </cell>
          <cell r="G7">
            <v>4</v>
          </cell>
          <cell r="H7">
            <v>4</v>
          </cell>
          <cell r="I7">
            <v>4</v>
          </cell>
          <cell r="J7">
            <v>100</v>
          </cell>
          <cell r="K7" t="str">
            <v>目标1：严格按照资金使用规范下达资金，确保项目经费得到高效使用。</v>
          </cell>
          <cell r="L7" t="str">
            <v>选调生到村任职办公经费保障到位</v>
          </cell>
          <cell r="M7">
            <v>100</v>
          </cell>
          <cell r="N7" t="str">
            <v>资金下达及时率</v>
          </cell>
          <cell r="O7">
            <v>30</v>
          </cell>
          <cell r="P7">
            <v>100</v>
          </cell>
          <cell r="Q7">
            <v>30</v>
          </cell>
          <cell r="R7" t="str">
            <v>资金使用合规</v>
          </cell>
          <cell r="S7">
            <v>20</v>
          </cell>
          <cell r="T7">
            <v>100</v>
          </cell>
          <cell r="U7">
            <v>20</v>
          </cell>
          <cell r="V7" t="str">
            <v>政策知晓率</v>
          </cell>
          <cell r="W7">
            <v>30</v>
          </cell>
          <cell r="X7">
            <v>100</v>
          </cell>
          <cell r="Y7">
            <v>30</v>
          </cell>
          <cell r="Z7" t="str">
            <v>群众满意度</v>
          </cell>
          <cell r="AA7">
            <v>20</v>
          </cell>
          <cell r="AB7">
            <v>100</v>
          </cell>
          <cell r="AC7">
            <v>20</v>
          </cell>
        </row>
        <row r="8">
          <cell r="A8">
            <v>5</v>
          </cell>
          <cell r="B8" t="str">
            <v>  2021年度村（社区）、流动党员、非公经济和社会组织党组织工作</v>
          </cell>
          <cell r="C8" t="str">
            <v>刘鹏婷 81881943</v>
          </cell>
          <cell r="D8" t="str">
            <v>重庆市长寿区菩提街道办事处</v>
          </cell>
          <cell r="E8" t="str">
            <v>重庆市长寿区菩提街道办事处</v>
          </cell>
          <cell r="F8">
            <v>17.57</v>
          </cell>
          <cell r="G8">
            <v>17.57</v>
          </cell>
          <cell r="H8">
            <v>17.57</v>
          </cell>
          <cell r="I8">
            <v>17.57</v>
          </cell>
          <cell r="J8">
            <v>100</v>
          </cell>
          <cell r="K8" t="str">
            <v>目标1：建立非公有制企业党组织工作经费保障制度是深化基层组织建设年的一项重要举措，为非公有制企业开展党建工作提供有力保障。；
目标2：根据非公有制企业规模，对非公有制企业党建工作给予适当经费补助；
目标3：监督检查辖区非公党组织工作经费收支情况，并按规定督促其纳入党务公开，每年向党员公布一次，接受党员监督。</v>
          </cell>
          <cell r="L8" t="str">
            <v>按照文件执行到位。新建小区党支部8个、非公党支部1个，发展党员11名。</v>
          </cell>
          <cell r="M8">
            <v>100</v>
          </cell>
          <cell r="N8" t="str">
            <v>资金下达及时率</v>
          </cell>
          <cell r="O8">
            <v>30</v>
          </cell>
          <cell r="P8">
            <v>100</v>
          </cell>
          <cell r="Q8">
            <v>30</v>
          </cell>
          <cell r="R8" t="str">
            <v>资金使用合规</v>
          </cell>
          <cell r="S8">
            <v>20</v>
          </cell>
          <cell r="T8">
            <v>100</v>
          </cell>
          <cell r="U8">
            <v>20</v>
          </cell>
          <cell r="V8" t="str">
            <v>政策知晓率</v>
          </cell>
          <cell r="W8">
            <v>30</v>
          </cell>
          <cell r="X8">
            <v>100</v>
          </cell>
          <cell r="Y8">
            <v>30</v>
          </cell>
          <cell r="Z8" t="str">
            <v>群众满意度</v>
          </cell>
          <cell r="AA8">
            <v>20</v>
          </cell>
          <cell r="AB8">
            <v>100</v>
          </cell>
          <cell r="AC8">
            <v>20</v>
          </cell>
        </row>
        <row r="9">
          <cell r="A9">
            <v>6</v>
          </cell>
          <cell r="B9" t="str">
            <v>  2021年美术馆、图书馆、文化馆（站）免费开放专项经费</v>
          </cell>
          <cell r="C9" t="str">
            <v>刘鹏婷 81881943</v>
          </cell>
          <cell r="D9" t="str">
            <v>重庆市长寿区菩提街道办事处</v>
          </cell>
          <cell r="E9" t="str">
            <v>重庆市长寿区菩提街道办事处</v>
          </cell>
          <cell r="F9">
            <v>4.5</v>
          </cell>
          <cell r="G9">
            <v>4.5</v>
          </cell>
          <cell r="H9">
            <v>4.5</v>
          </cell>
          <cell r="I9">
            <v>4.5</v>
          </cell>
          <cell r="J9">
            <v>100</v>
          </cell>
          <cell r="K9" t="str">
            <v>目标1：街道文服中心牵头，切实把我街道各农家书屋，图书室免费开放工作做实、做细、做好，为公众提供更多、更好的公共文化产品和服务；
目标2：确保街道各农家书屋，图书室正常运转运行；
目标3：每周组织开展书法、美术等文娱活动，丰富群众文化生活。</v>
          </cell>
          <cell r="L9" t="str">
            <v>加强社区科技文化投入，社区文艺骨干队伍达50支，建成5个市级社区健身点，桃花社区全民健身中心、菩提社区科普馆建成投入使用。</v>
          </cell>
          <cell r="M9">
            <v>100</v>
          </cell>
          <cell r="N9" t="str">
            <v>资金下达及时率</v>
          </cell>
          <cell r="O9">
            <v>30</v>
          </cell>
          <cell r="P9">
            <v>100</v>
          </cell>
          <cell r="Q9">
            <v>30</v>
          </cell>
          <cell r="R9" t="str">
            <v>资金使用合规</v>
          </cell>
          <cell r="S9">
            <v>20</v>
          </cell>
          <cell r="T9">
            <v>100</v>
          </cell>
          <cell r="U9">
            <v>20</v>
          </cell>
          <cell r="V9" t="str">
            <v>政策知晓率</v>
          </cell>
          <cell r="W9">
            <v>30</v>
          </cell>
          <cell r="X9">
            <v>100</v>
          </cell>
          <cell r="Y9">
            <v>30</v>
          </cell>
          <cell r="Z9" t="str">
            <v>群众满意度</v>
          </cell>
          <cell r="AA9">
            <v>20</v>
          </cell>
          <cell r="AB9">
            <v>100</v>
          </cell>
          <cell r="AC9">
            <v>20</v>
          </cell>
        </row>
        <row r="10">
          <cell r="A10">
            <v>7</v>
          </cell>
          <cell r="B10" t="str">
            <v>  社区转移支付</v>
          </cell>
          <cell r="C10" t="str">
            <v>刘鹏婷 81881943</v>
          </cell>
          <cell r="D10" t="str">
            <v>重庆市长寿区菩提街道办事处</v>
          </cell>
          <cell r="E10" t="str">
            <v>重庆市长寿区菩提街道办事处</v>
          </cell>
          <cell r="F10">
            <v>241.26</v>
          </cell>
          <cell r="G10">
            <v>241.26</v>
          </cell>
          <cell r="H10">
            <v>241.26</v>
          </cell>
          <cell r="I10">
            <v>241.26</v>
          </cell>
          <cell r="J10">
            <v>100</v>
          </cell>
          <cell r="K10" t="str">
            <v>目标1：及时兑付村居干部工资；
目标2：各社区遵循“量力而行、群众受益、民主决策、上限控制、使用公开”的原则开展项目，提升群众满意度；
目标3：资金使用规范性达标。</v>
          </cell>
          <cell r="L10" t="str">
            <v>及时兑付、资金使用合规、运转有序高效。</v>
          </cell>
          <cell r="M10">
            <v>96</v>
          </cell>
          <cell r="N10" t="str">
            <v>资金使用合规</v>
          </cell>
          <cell r="O10">
            <v>30</v>
          </cell>
          <cell r="P10">
            <v>100</v>
          </cell>
          <cell r="Q10">
            <v>30</v>
          </cell>
          <cell r="R10" t="str">
            <v>及时兑付</v>
          </cell>
          <cell r="S10">
            <v>20</v>
          </cell>
          <cell r="T10">
            <v>100</v>
          </cell>
          <cell r="U10">
            <v>20</v>
          </cell>
          <cell r="V10" t="str">
            <v>激发干部积极性</v>
          </cell>
          <cell r="W10">
            <v>30</v>
          </cell>
          <cell r="X10">
            <v>100</v>
          </cell>
          <cell r="Y10">
            <v>28</v>
          </cell>
          <cell r="Z10" t="str">
            <v>群众满意度</v>
          </cell>
          <cell r="AA10">
            <v>20</v>
          </cell>
          <cell r="AB10">
            <v>100</v>
          </cell>
          <cell r="AC10">
            <v>18</v>
          </cell>
        </row>
        <row r="11">
          <cell r="A11">
            <v>8</v>
          </cell>
          <cell r="B11" t="str">
            <v>  大规模核酸监测疫情防控费用及接种工作经费</v>
          </cell>
          <cell r="C11" t="str">
            <v>刘鹏婷 81881943</v>
          </cell>
          <cell r="D11" t="str">
            <v>重庆市长寿区菩提街道办事处</v>
          </cell>
          <cell r="E11" t="str">
            <v>重庆市长寿区菩提街道办事处</v>
          </cell>
          <cell r="F11">
            <v>300.9</v>
          </cell>
          <cell r="G11">
            <v>300.9</v>
          </cell>
          <cell r="H11">
            <v>300.9</v>
          </cell>
          <cell r="I11">
            <v>300.9</v>
          </cell>
          <cell r="J11">
            <v>100</v>
          </cell>
          <cell r="K11" t="str">
            <v>目标1：建立新型冠状病毒感染的肺炎疫情防控组织体系；
目标2：保障好防疫一线部门必需的经费需要，及时落实各村社区防疫工作经费；
目标3：确保大规模核酸检测各项物资，人员保障，及时完成辖区大规模核酸检测。</v>
          </cell>
          <cell r="L11" t="str">
            <v>疫情防控严格执行上级文件，辖区内疫情得到有效防控</v>
          </cell>
          <cell r="M11">
            <v>100</v>
          </cell>
          <cell r="N11" t="str">
            <v>资金下达及时率</v>
          </cell>
          <cell r="O11">
            <v>30</v>
          </cell>
          <cell r="P11">
            <v>1000</v>
          </cell>
          <cell r="Q11">
            <v>30</v>
          </cell>
          <cell r="R11" t="str">
            <v>资金使用合规</v>
          </cell>
          <cell r="S11">
            <v>20</v>
          </cell>
          <cell r="T11">
            <v>104</v>
          </cell>
          <cell r="U11">
            <v>20</v>
          </cell>
          <cell r="V11" t="str">
            <v>政策知晓率</v>
          </cell>
          <cell r="W11">
            <v>30</v>
          </cell>
          <cell r="X11">
            <v>100</v>
          </cell>
          <cell r="Y11">
            <v>30</v>
          </cell>
          <cell r="Z11" t="str">
            <v>群众满意度</v>
          </cell>
          <cell r="AA11">
            <v>20</v>
          </cell>
          <cell r="AB11">
            <v>100</v>
          </cell>
          <cell r="AC11">
            <v>20</v>
          </cell>
        </row>
        <row r="12">
          <cell r="A12">
            <v>9</v>
          </cell>
          <cell r="B12" t="str">
            <v>  2021年城乡居民合作医疗保险工作经费</v>
          </cell>
          <cell r="C12" t="str">
            <v>刘鹏婷 81881943</v>
          </cell>
          <cell r="D12" t="str">
            <v>重庆市长寿区菩提街道办事处</v>
          </cell>
          <cell r="E12" t="str">
            <v>重庆市长寿区菩提街道办事处</v>
          </cell>
          <cell r="F12">
            <v>25.41</v>
          </cell>
          <cell r="G12">
            <v>25.41</v>
          </cell>
          <cell r="H12">
            <v>25.41</v>
          </cell>
          <cell r="I12">
            <v>25.41</v>
          </cell>
          <cell r="J12">
            <v>100</v>
          </cell>
          <cell r="K12" t="str">
            <v>目标1：做好辖区13个村居城乡居民医保参保工作，做到应保尽保，确保全民参保；
目标2：合法合规使用资金；
目标3：严格按照资金使用规范下达资金，确保项目经费得到高效使用。</v>
          </cell>
          <cell r="L12" t="str">
            <v>13个村居城乡居民医保参保工作顺利开展，做到应保尽保、便民高效。</v>
          </cell>
          <cell r="M12">
            <v>100</v>
          </cell>
          <cell r="N12" t="str">
            <v>资金下达及时率</v>
          </cell>
          <cell r="O12">
            <v>30</v>
          </cell>
          <cell r="P12">
            <v>100</v>
          </cell>
          <cell r="Q12">
            <v>30</v>
          </cell>
          <cell r="R12" t="str">
            <v>资金使用合规</v>
          </cell>
          <cell r="S12">
            <v>20</v>
          </cell>
          <cell r="T12">
            <v>100</v>
          </cell>
          <cell r="U12">
            <v>20</v>
          </cell>
          <cell r="V12" t="str">
            <v>居民参保率</v>
          </cell>
          <cell r="W12">
            <v>30</v>
          </cell>
          <cell r="X12">
            <v>100</v>
          </cell>
          <cell r="Y12">
            <v>30</v>
          </cell>
          <cell r="Z12" t="str">
            <v>群众满意度</v>
          </cell>
          <cell r="AA12">
            <v>20</v>
          </cell>
          <cell r="AB12">
            <v>100</v>
          </cell>
          <cell r="AC12">
            <v>20</v>
          </cell>
        </row>
        <row r="13">
          <cell r="A13">
            <v>10</v>
          </cell>
          <cell r="B13" t="str">
            <v>  社会事务办、物业管理中心等支出</v>
          </cell>
          <cell r="C13" t="str">
            <v>刘鹏婷 81881943</v>
          </cell>
          <cell r="D13" t="str">
            <v>重庆市长寿区菩提街道办事处</v>
          </cell>
          <cell r="E13" t="str">
            <v>重庆市长寿区菩提街道办事处</v>
          </cell>
          <cell r="F13">
            <v>98.59</v>
          </cell>
          <cell r="G13">
            <v>98.59</v>
          </cell>
          <cell r="H13">
            <v>98.59</v>
          </cell>
          <cell r="I13">
            <v>98.59</v>
          </cell>
          <cell r="J13">
            <v>100</v>
          </cell>
          <cell r="K13" t="str">
            <v>目标1：依法组织各小区召开业主大会、成立业主委员会；
目标2：协调处理各类物业纠纷，做好信访稳定工作；
目标3：依法指导规范物业专项维修资金的使用程序。</v>
          </cell>
          <cell r="L13" t="str">
            <v>按照文件执行到位</v>
          </cell>
          <cell r="M13">
            <v>100</v>
          </cell>
          <cell r="N13" t="str">
            <v>资金下达及时率</v>
          </cell>
          <cell r="O13">
            <v>30</v>
          </cell>
          <cell r="P13">
            <v>1000</v>
          </cell>
          <cell r="Q13">
            <v>30</v>
          </cell>
          <cell r="R13" t="str">
            <v>资金使用合规</v>
          </cell>
          <cell r="S13">
            <v>20</v>
          </cell>
          <cell r="T13">
            <v>104</v>
          </cell>
          <cell r="U13">
            <v>20</v>
          </cell>
          <cell r="V13" t="str">
            <v>政策知晓率</v>
          </cell>
          <cell r="W13">
            <v>30</v>
          </cell>
          <cell r="X13">
            <v>100</v>
          </cell>
          <cell r="Y13">
            <v>30</v>
          </cell>
          <cell r="Z13" t="str">
            <v>群众满意度</v>
          </cell>
          <cell r="AA13">
            <v>20</v>
          </cell>
          <cell r="AB13">
            <v>100</v>
          </cell>
          <cell r="AC13">
            <v>20</v>
          </cell>
        </row>
        <row r="14">
          <cell r="A14">
            <v>11</v>
          </cell>
          <cell r="B14" t="str">
            <v>  2020年基层动物防疫</v>
          </cell>
          <cell r="C14" t="str">
            <v>刘鹏婷 81881943</v>
          </cell>
          <cell r="D14" t="str">
            <v>重庆市长寿区菩提街道办事处</v>
          </cell>
          <cell r="E14" t="str">
            <v>重庆市长寿区菩提街道办事处</v>
          </cell>
          <cell r="F14">
            <v>4.03</v>
          </cell>
          <cell r="G14">
            <v>4.03</v>
          </cell>
          <cell r="H14">
            <v>4.03</v>
          </cell>
          <cell r="I14">
            <v>4.03</v>
          </cell>
          <cell r="J14">
            <v>100</v>
          </cell>
          <cell r="K14" t="str">
            <v>目标1：坚持检疫申报制度和备案管理制度；
目标2：组织相关人员参加防疫培训；
目标3：动物重大疫病的免疫做到不漏一畜一禽，消毒不漏一圈一舍，有效保障防疫密度和质量。</v>
          </cell>
          <cell r="L14" t="str">
            <v>按照文件执行到位，有效防止动物疫病</v>
          </cell>
          <cell r="M14">
            <v>100</v>
          </cell>
          <cell r="N14" t="str">
            <v>资金下达及时率</v>
          </cell>
          <cell r="O14">
            <v>30</v>
          </cell>
          <cell r="P14">
            <v>1000</v>
          </cell>
          <cell r="Q14">
            <v>30</v>
          </cell>
          <cell r="R14" t="str">
            <v>资金使用合规</v>
          </cell>
          <cell r="S14">
            <v>20</v>
          </cell>
          <cell r="T14">
            <v>104</v>
          </cell>
          <cell r="U14">
            <v>20</v>
          </cell>
          <cell r="V14" t="str">
            <v>政策知晓率</v>
          </cell>
          <cell r="W14">
            <v>30</v>
          </cell>
          <cell r="X14">
            <v>100</v>
          </cell>
          <cell r="Y14">
            <v>30</v>
          </cell>
          <cell r="Z14" t="str">
            <v>群众满意度</v>
          </cell>
          <cell r="AA14">
            <v>20</v>
          </cell>
          <cell r="AB14">
            <v>100</v>
          </cell>
          <cell r="AC14">
            <v>20</v>
          </cell>
        </row>
        <row r="15">
          <cell r="A15">
            <v>12</v>
          </cell>
          <cell r="B15" t="str">
            <v>  2021年河库清漂保洁工作、村居换届、2021年农业专项补助等</v>
          </cell>
          <cell r="C15" t="str">
            <v>刘鹏婷 81881943</v>
          </cell>
          <cell r="D15" t="str">
            <v>重庆市长寿区菩提街道办事处</v>
          </cell>
          <cell r="E15" t="str">
            <v>重庆市长寿区菩提街道办事处</v>
          </cell>
          <cell r="F15">
            <v>44</v>
          </cell>
          <cell r="G15">
            <v>44</v>
          </cell>
          <cell r="H15">
            <v>44</v>
          </cell>
          <cell r="I15">
            <v>44</v>
          </cell>
          <cell r="J15">
            <v>100</v>
          </cell>
          <cell r="K15" t="str">
            <v>目标1：及时完成辖区内河库清漂保洁工作；
目标2：各村遵循“量力而行、群众受益、民主决策、上限控制、使用公开”的原则开展项目；
目标3：依法依规开展换届选举工作。</v>
          </cell>
          <cell r="L15" t="str">
            <v>及时完成辖区内河库清漂保洁工作；依法依规开展换届选举工作。</v>
          </cell>
          <cell r="M15">
            <v>100</v>
          </cell>
          <cell r="N15" t="str">
            <v>资金下达及时率</v>
          </cell>
          <cell r="O15">
            <v>30</v>
          </cell>
          <cell r="P15">
            <v>100</v>
          </cell>
          <cell r="Q15">
            <v>30</v>
          </cell>
          <cell r="R15" t="str">
            <v>资金使用合规</v>
          </cell>
          <cell r="S15">
            <v>20</v>
          </cell>
          <cell r="T15">
            <v>100</v>
          </cell>
          <cell r="U15">
            <v>20</v>
          </cell>
          <cell r="V15" t="str">
            <v>政策知晓率</v>
          </cell>
          <cell r="W15">
            <v>30</v>
          </cell>
          <cell r="X15">
            <v>100</v>
          </cell>
          <cell r="Y15">
            <v>30</v>
          </cell>
          <cell r="Z15" t="str">
            <v>群众满意度</v>
          </cell>
          <cell r="AA15">
            <v>20</v>
          </cell>
          <cell r="AB15">
            <v>100</v>
          </cell>
          <cell r="AC15">
            <v>20</v>
          </cell>
        </row>
        <row r="16">
          <cell r="A16">
            <v>13</v>
          </cell>
          <cell r="B16" t="str">
            <v>  2021年农村饮水安全工程维修养护, 2020年农村供水厂运行维护</v>
          </cell>
          <cell r="C16" t="str">
            <v>刘鹏婷 81881943</v>
          </cell>
          <cell r="D16" t="str">
            <v>重庆市长寿区菩提街道办事处</v>
          </cell>
          <cell r="E16" t="str">
            <v>重庆市长寿区菩提街道办事处</v>
          </cell>
          <cell r="F16">
            <v>14.03</v>
          </cell>
          <cell r="G16">
            <v>14.03</v>
          </cell>
          <cell r="H16">
            <v>14.03</v>
          </cell>
          <cell r="I16">
            <v>14.03</v>
          </cell>
          <cell r="J16">
            <v>100.00000000000001</v>
          </cell>
          <cell r="K16" t="str">
            <v>目标1：每月动态监测“四类人员”等贫困人口“两不愁三保障”及饮水安全情况；
目标2：定期开展特殊群体饮水安全保障摸排；
目标3：做好农村供水管网日常维护，切实保障农村居民生产生活用水。</v>
          </cell>
          <cell r="L16" t="str">
            <v>按照文件执行到位</v>
          </cell>
          <cell r="M16">
            <v>100</v>
          </cell>
          <cell r="N16" t="str">
            <v>资金下达及时率</v>
          </cell>
          <cell r="O16">
            <v>30</v>
          </cell>
          <cell r="P16">
            <v>100</v>
          </cell>
          <cell r="Q16">
            <v>30</v>
          </cell>
          <cell r="R16" t="str">
            <v>资金使用合规</v>
          </cell>
          <cell r="S16">
            <v>20</v>
          </cell>
          <cell r="T16">
            <v>100</v>
          </cell>
          <cell r="U16">
            <v>20</v>
          </cell>
          <cell r="V16" t="str">
            <v>饮水安全保障率</v>
          </cell>
          <cell r="W16">
            <v>30</v>
          </cell>
          <cell r="X16">
            <v>100</v>
          </cell>
          <cell r="Y16">
            <v>30</v>
          </cell>
          <cell r="Z16" t="str">
            <v>群众满意度</v>
          </cell>
          <cell r="AA16">
            <v>20</v>
          </cell>
          <cell r="AB16">
            <v>100</v>
          </cell>
          <cell r="AC16">
            <v>20</v>
          </cell>
        </row>
        <row r="17">
          <cell r="A17">
            <v>14</v>
          </cell>
          <cell r="B17" t="str">
            <v>  2021年农村生活垃圾收运处置体系建设、2021年村级公共服务和社会管理（农村综合改革）专项</v>
          </cell>
          <cell r="C17" t="str">
            <v>刘鹏婷 81881943</v>
          </cell>
          <cell r="D17" t="str">
            <v>重庆市长寿区菩提街道办事处</v>
          </cell>
          <cell r="E17" t="str">
            <v>重庆市长寿区菩提街道办事处</v>
          </cell>
          <cell r="F17">
            <v>16.18</v>
          </cell>
          <cell r="G17">
            <v>16.18</v>
          </cell>
          <cell r="H17">
            <v>16.18</v>
          </cell>
          <cell r="I17">
            <v>16.18</v>
          </cell>
          <cell r="J17">
            <v>100</v>
          </cell>
          <cell r="K17" t="str">
            <v>目标1：及时完成辖区内农村垃圾收运；
目标2：各村遵循“量力而行、群众受益、民主决策、上限控制、使用公开”的原则开展项目；
目标3：资金使用规范性达标。</v>
          </cell>
          <cell r="L17" t="str">
            <v>完成东新村、阳鹤村农村垃圾分类试点，清运农村垃圾400余吨</v>
          </cell>
          <cell r="M17">
            <v>100</v>
          </cell>
          <cell r="N17" t="str">
            <v>资金下达及时率</v>
          </cell>
          <cell r="O17">
            <v>30</v>
          </cell>
          <cell r="P17">
            <v>100</v>
          </cell>
          <cell r="Q17">
            <v>30</v>
          </cell>
          <cell r="R17" t="str">
            <v>资金使用合规</v>
          </cell>
          <cell r="S17">
            <v>20</v>
          </cell>
          <cell r="T17">
            <v>100</v>
          </cell>
          <cell r="U17">
            <v>20</v>
          </cell>
          <cell r="V17" t="str">
            <v>政策知晓率</v>
          </cell>
          <cell r="W17">
            <v>30</v>
          </cell>
          <cell r="X17">
            <v>100</v>
          </cell>
          <cell r="Y17">
            <v>30</v>
          </cell>
          <cell r="Z17" t="str">
            <v>群众满意度</v>
          </cell>
          <cell r="AA17">
            <v>20</v>
          </cell>
          <cell r="AB17">
            <v>100</v>
          </cell>
          <cell r="AC17">
            <v>20</v>
          </cell>
        </row>
        <row r="18">
          <cell r="A18">
            <v>15</v>
          </cell>
          <cell r="B18" t="str">
            <v>  村干部工资、对村民委员会转移支付等</v>
          </cell>
          <cell r="C18" t="str">
            <v>刘鹏婷 81881943</v>
          </cell>
          <cell r="D18" t="str">
            <v>重庆市长寿区菩提街道办事处</v>
          </cell>
          <cell r="E18" t="str">
            <v>重庆市长寿区菩提街道办事处</v>
          </cell>
          <cell r="F18">
            <v>146.44</v>
          </cell>
          <cell r="G18">
            <v>146.44</v>
          </cell>
          <cell r="H18">
            <v>146.44</v>
          </cell>
          <cell r="I18">
            <v>146.44</v>
          </cell>
          <cell r="J18">
            <v>100</v>
          </cell>
          <cell r="K18" t="str">
            <v>目标1：及时兑现村组干部报酬，确保村居正常运转；
目标2：发放不得超范围、超标准；
目标3：合法合规使用资金。</v>
          </cell>
          <cell r="L18" t="str">
            <v>按照文件执行到位</v>
          </cell>
          <cell r="M18">
            <v>100</v>
          </cell>
          <cell r="N18" t="str">
            <v>资金下达及时率</v>
          </cell>
          <cell r="O18">
            <v>30</v>
          </cell>
          <cell r="P18">
            <v>100</v>
          </cell>
          <cell r="Q18">
            <v>30</v>
          </cell>
          <cell r="R18" t="str">
            <v>资金使用合规</v>
          </cell>
          <cell r="S18">
            <v>20</v>
          </cell>
          <cell r="T18">
            <v>100</v>
          </cell>
          <cell r="U18">
            <v>20</v>
          </cell>
          <cell r="V18" t="str">
            <v>激发干部积极性</v>
          </cell>
          <cell r="W18">
            <v>30</v>
          </cell>
          <cell r="X18">
            <v>100</v>
          </cell>
          <cell r="Y18">
            <v>30</v>
          </cell>
          <cell r="Z18" t="str">
            <v>群众满意度</v>
          </cell>
          <cell r="AA18">
            <v>20</v>
          </cell>
          <cell r="AB18">
            <v>100</v>
          </cell>
          <cell r="AC18">
            <v>20</v>
          </cell>
        </row>
        <row r="19">
          <cell r="A19">
            <v>16</v>
          </cell>
          <cell r="B19" t="str">
            <v>  2021年打非专项项目</v>
          </cell>
          <cell r="C19" t="str">
            <v>刘鹏婷 81881943</v>
          </cell>
          <cell r="D19" t="str">
            <v>重庆市长寿区菩提街道办事处</v>
          </cell>
          <cell r="E19" t="str">
            <v>重庆市长寿区菩提街道办事处</v>
          </cell>
          <cell r="F19">
            <v>3.5</v>
          </cell>
          <cell r="G19">
            <v>3.5</v>
          </cell>
          <cell r="H19">
            <v>3.5</v>
          </cell>
          <cell r="I19">
            <v>3.5</v>
          </cell>
          <cell r="J19">
            <v>99.99999999999999</v>
          </cell>
          <cell r="K19" t="str">
            <v>目标1：配合政法、公安、法院、检察院等部门，严厉打击非法集资违法犯罪活动，积极推动积案化解和案件快速处置；
目标2：组织各村居召开打非专项会议，及时收集整理分析风险排查、宣传教育、广告清理、接受举报等方面信息，建立非法集资专项治理工作信息“月报表、季报告”制度；
目标3：合法合规使用资金。</v>
          </cell>
          <cell r="L19" t="str">
            <v>反诈宣传次数达标，完成上级下达的任务</v>
          </cell>
          <cell r="M19">
            <v>100</v>
          </cell>
          <cell r="N19" t="str">
            <v>资金下达及时率</v>
          </cell>
          <cell r="O19">
            <v>30</v>
          </cell>
          <cell r="P19">
            <v>100</v>
          </cell>
          <cell r="Q19">
            <v>30</v>
          </cell>
          <cell r="R19" t="str">
            <v>资金使用合规</v>
          </cell>
          <cell r="S19">
            <v>20</v>
          </cell>
          <cell r="T19">
            <v>100</v>
          </cell>
          <cell r="U19">
            <v>20</v>
          </cell>
          <cell r="V19" t="str">
            <v>政策知晓率</v>
          </cell>
          <cell r="W19">
            <v>30</v>
          </cell>
          <cell r="X19">
            <v>100</v>
          </cell>
          <cell r="Y19">
            <v>30</v>
          </cell>
          <cell r="Z19" t="str">
            <v>群众满意度</v>
          </cell>
          <cell r="AA19">
            <v>20</v>
          </cell>
          <cell r="AB19">
            <v>100</v>
          </cell>
          <cell r="AC19">
            <v>20</v>
          </cell>
        </row>
        <row r="20">
          <cell r="A20">
            <v>17</v>
          </cell>
          <cell r="B20" t="str">
            <v>  2020-2021年冬春生活救助</v>
          </cell>
          <cell r="C20" t="str">
            <v>刘鹏婷 81881943</v>
          </cell>
          <cell r="D20" t="str">
            <v>重庆市长寿区菩提街道办事处</v>
          </cell>
          <cell r="E20" t="str">
            <v>重庆市长寿区菩提街道办事处</v>
          </cell>
          <cell r="F20">
            <v>6</v>
          </cell>
          <cell r="G20">
            <v>6</v>
          </cell>
          <cell r="H20">
            <v>6</v>
          </cell>
          <cell r="I20">
            <v>6</v>
          </cell>
          <cell r="J20">
            <v>100</v>
          </cell>
          <cell r="K20" t="str">
            <v>目标1：准确统计上报灾情及时开展应急救助，及时发放冬春荒救助补助；
目标2：发放不得超范围、超标准；
目标3：合法合规使用资金。</v>
          </cell>
          <cell r="L20" t="str">
            <v>按照文件执行到位，资金兑付到人</v>
          </cell>
          <cell r="M20">
            <v>100</v>
          </cell>
          <cell r="N20" t="str">
            <v>资金下达及时率</v>
          </cell>
          <cell r="O20">
            <v>30</v>
          </cell>
          <cell r="P20">
            <v>100</v>
          </cell>
          <cell r="Q20">
            <v>30</v>
          </cell>
          <cell r="R20" t="str">
            <v>资金使用合规</v>
          </cell>
          <cell r="S20">
            <v>20</v>
          </cell>
          <cell r="T20">
            <v>100</v>
          </cell>
          <cell r="U20">
            <v>20</v>
          </cell>
          <cell r="V20" t="str">
            <v>政策知晓率</v>
          </cell>
          <cell r="W20">
            <v>30</v>
          </cell>
          <cell r="X20">
            <v>100</v>
          </cell>
          <cell r="Y20">
            <v>30</v>
          </cell>
          <cell r="Z20" t="str">
            <v>群众满意度</v>
          </cell>
          <cell r="AA20">
            <v>20</v>
          </cell>
          <cell r="AB20">
            <v>100</v>
          </cell>
          <cell r="AC20">
            <v>20</v>
          </cell>
        </row>
        <row r="21">
          <cell r="A21">
            <v>18</v>
          </cell>
          <cell r="B21" t="str">
            <v>  生活垃圾分类考核</v>
          </cell>
          <cell r="C21" t="str">
            <v>刘鹏婷 81881943</v>
          </cell>
          <cell r="D21" t="str">
            <v>重庆市长寿区菩提街道办事处</v>
          </cell>
          <cell r="E21" t="str">
            <v>重庆市长寿区菩提街道办事处</v>
          </cell>
          <cell r="F21">
            <v>15</v>
          </cell>
          <cell r="G21">
            <v>15</v>
          </cell>
          <cell r="H21">
            <v>15</v>
          </cell>
          <cell r="I21">
            <v>15</v>
          </cell>
          <cell r="J21">
            <v>100</v>
          </cell>
          <cell r="K21" t="str">
            <v>目标1：积极指导、督促7个社区和70家物业公司开展垃圾分类工作，实现生活垃圾分类全覆盖；
目标2：广泛推送垃圾分类知识，积极营造垃圾分类工作氛围；
目标3：合法合规使用资金。</v>
          </cell>
          <cell r="L21" t="str">
            <v>全面推进城区垃圾分类工作，加强垃圾分类宣传，设置宣传橱窗及展板572块，张贴宣传画3000余张，开展入户宣传近8万户。设置四分类垃圾收集点124个，两分类垃圾收集点1237个，张贴垃圾桶标识8000余张。</v>
          </cell>
          <cell r="M21">
            <v>100</v>
          </cell>
          <cell r="N21" t="str">
            <v>资金下达及时率</v>
          </cell>
          <cell r="O21">
            <v>30</v>
          </cell>
          <cell r="P21">
            <v>100</v>
          </cell>
          <cell r="Q21">
            <v>30</v>
          </cell>
          <cell r="R21" t="str">
            <v>资金使用合规</v>
          </cell>
          <cell r="S21">
            <v>20</v>
          </cell>
          <cell r="T21">
            <v>100</v>
          </cell>
          <cell r="U21">
            <v>20</v>
          </cell>
          <cell r="V21" t="str">
            <v>政策知晓率</v>
          </cell>
          <cell r="W21">
            <v>30</v>
          </cell>
          <cell r="X21">
            <v>100</v>
          </cell>
          <cell r="Y21">
            <v>30</v>
          </cell>
          <cell r="Z21" t="str">
            <v>群众满意度</v>
          </cell>
          <cell r="AA21">
            <v>20</v>
          </cell>
          <cell r="AB21">
            <v>100</v>
          </cell>
          <cell r="AC21">
            <v>20</v>
          </cell>
        </row>
        <row r="22">
          <cell r="A22">
            <v>19</v>
          </cell>
          <cell r="B22" t="str">
            <v>社会保障和就业支出</v>
          </cell>
          <cell r="C22" t="str">
            <v>刘鹏婷 81881943</v>
          </cell>
          <cell r="D22" t="str">
            <v>重庆市长寿区菩提街道办事处</v>
          </cell>
          <cell r="E22" t="str">
            <v>重庆市长寿区菩提街道办事处</v>
          </cell>
          <cell r="F22">
            <v>922.78</v>
          </cell>
          <cell r="G22">
            <v>922.78</v>
          </cell>
          <cell r="H22">
            <v>922.78</v>
          </cell>
          <cell r="I22">
            <v>922.78</v>
          </cell>
          <cell r="J22">
            <v>100</v>
          </cell>
          <cell r="K22" t="str">
            <v>目标1：高度重视，积极行动，全面落实惠民政策，扶助特殊困难群体，着力在保障困难群众生活上办实事、办好事，按时保质完成各项工作任务；
目标2：规范城乡居民最低生活保障，优化城乡临时医疗救助服务，健全孤困人员社会救助体系；
目标3：高质量完成残疾人动态更新调查和数据采集。认真落实残疾人“四项补贴”政策，推进残疾人居家与照料服务，推动残疾人文体康复。</v>
          </cell>
          <cell r="L22" t="str">
            <v>按照文件执行到位，困难群体救助基本做到应保尽保</v>
          </cell>
          <cell r="M22">
            <v>100</v>
          </cell>
          <cell r="N22" t="str">
            <v>资金下达及时率</v>
          </cell>
          <cell r="O22">
            <v>20</v>
          </cell>
          <cell r="P22">
            <v>100</v>
          </cell>
          <cell r="Q22">
            <v>20</v>
          </cell>
          <cell r="R22" t="str">
            <v>资金使用合规</v>
          </cell>
          <cell r="S22">
            <v>20</v>
          </cell>
          <cell r="T22">
            <v>100</v>
          </cell>
          <cell r="U22">
            <v>20</v>
          </cell>
          <cell r="V22" t="str">
            <v>及时兑付</v>
          </cell>
          <cell r="W22">
            <v>20</v>
          </cell>
          <cell r="X22">
            <v>100</v>
          </cell>
          <cell r="Y22">
            <v>20</v>
          </cell>
          <cell r="Z22" t="str">
            <v>信息采集准确率</v>
          </cell>
          <cell r="AA22">
            <v>20</v>
          </cell>
          <cell r="AB22">
            <v>100</v>
          </cell>
          <cell r="AC22">
            <v>20</v>
          </cell>
          <cell r="AD22" t="str">
            <v>群众满意度</v>
          </cell>
          <cell r="AE22">
            <v>20</v>
          </cell>
          <cell r="AF22">
            <v>100</v>
          </cell>
          <cell r="AG22">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workbookViewId="0" topLeftCell="A1">
      <selection activeCell="T18" sqref="T18"/>
    </sheetView>
  </sheetViews>
  <sheetFormatPr defaultColWidth="9.125" defaultRowHeight="13.5"/>
  <cols>
    <col min="1" max="1" width="9.50390625" style="2" customWidth="1"/>
    <col min="2" max="2" width="10.25390625" style="2" customWidth="1"/>
    <col min="3" max="3" width="9.00390625" style="2" bestFit="1" customWidth="1"/>
    <col min="4" max="5" width="10.875" style="2" customWidth="1"/>
    <col min="6" max="7" width="9.00390625" style="2" bestFit="1" customWidth="1"/>
    <col min="8" max="8" width="17.25390625" style="2" customWidth="1"/>
    <col min="9" max="16384" width="9.00390625" style="2" bestFit="1" customWidth="1"/>
  </cols>
  <sheetData>
    <row r="1" ht="13.5">
      <c r="A1" s="53" t="s">
        <v>0</v>
      </c>
    </row>
    <row r="2" spans="1:8" ht="27">
      <c r="A2" s="54" t="s">
        <v>1</v>
      </c>
      <c r="B2" s="5"/>
      <c r="C2" s="5"/>
      <c r="D2" s="5"/>
      <c r="E2" s="5"/>
      <c r="F2" s="5"/>
      <c r="G2" s="5"/>
      <c r="H2" s="5"/>
    </row>
    <row r="3" spans="1:8" ht="17.25" customHeight="1">
      <c r="A3" s="6" t="s">
        <v>2</v>
      </c>
      <c r="B3" s="6"/>
      <c r="C3" s="6"/>
      <c r="D3" s="6"/>
      <c r="E3" s="6"/>
      <c r="F3" s="6"/>
      <c r="G3" s="6"/>
      <c r="H3" s="6"/>
    </row>
    <row r="4" spans="1:9" ht="27.75" customHeight="1">
      <c r="A4" s="55" t="s">
        <v>3</v>
      </c>
      <c r="B4" s="49" t="s">
        <v>4</v>
      </c>
      <c r="C4" s="7"/>
      <c r="D4" s="7"/>
      <c r="E4" s="35" t="s">
        <v>5</v>
      </c>
      <c r="F4" s="64">
        <v>100</v>
      </c>
      <c r="G4" s="64"/>
      <c r="H4" s="64"/>
      <c r="I4" s="68"/>
    </row>
    <row r="5" spans="1:8" ht="27.75" customHeight="1">
      <c r="A5" s="7" t="s">
        <v>6</v>
      </c>
      <c r="B5" s="56" t="s">
        <v>7</v>
      </c>
      <c r="C5" s="13"/>
      <c r="D5" s="14"/>
      <c r="E5" s="12" t="s">
        <v>8</v>
      </c>
      <c r="F5" s="13"/>
      <c r="G5" s="14"/>
      <c r="H5" s="7" t="s">
        <v>9</v>
      </c>
    </row>
    <row r="6" spans="1:8" ht="27.75" customHeight="1">
      <c r="A6" s="7"/>
      <c r="B6" s="57">
        <v>4656.67</v>
      </c>
      <c r="C6" s="58"/>
      <c r="D6" s="59"/>
      <c r="E6" s="57">
        <v>4656.67</v>
      </c>
      <c r="F6" s="58"/>
      <c r="G6" s="59"/>
      <c r="H6" s="65">
        <f>E6/B6</f>
        <v>1</v>
      </c>
    </row>
    <row r="7" spans="1:8" ht="27.75" customHeight="1">
      <c r="A7" s="7"/>
      <c r="B7" s="60"/>
      <c r="C7" s="6"/>
      <c r="D7" s="61"/>
      <c r="E7" s="60"/>
      <c r="F7" s="6"/>
      <c r="G7" s="61"/>
      <c r="H7" s="66"/>
    </row>
    <row r="8" spans="1:8" ht="27.75" customHeight="1">
      <c r="A8" s="11" t="s">
        <v>10</v>
      </c>
      <c r="B8" s="7" t="s">
        <v>11</v>
      </c>
      <c r="C8" s="7"/>
      <c r="D8" s="7"/>
      <c r="E8" s="7"/>
      <c r="F8" s="7" t="s">
        <v>12</v>
      </c>
      <c r="G8" s="7"/>
      <c r="H8" s="7"/>
    </row>
    <row r="9" spans="1:8" ht="100.5" customHeight="1">
      <c r="A9" s="17"/>
      <c r="B9" s="62" t="s">
        <v>13</v>
      </c>
      <c r="C9" s="63"/>
      <c r="D9" s="63"/>
      <c r="E9" s="67"/>
      <c r="F9" s="7" t="s">
        <v>13</v>
      </c>
      <c r="G9" s="7"/>
      <c r="H9" s="7"/>
    </row>
    <row r="10" s="1" customFormat="1" ht="13.5"/>
    <row r="13" ht="13.5">
      <c r="A13" s="2" t="s">
        <v>14</v>
      </c>
    </row>
  </sheetData>
  <sheetProtection/>
  <mergeCells count="15">
    <mergeCell ref="A2:H2"/>
    <mergeCell ref="A3:H3"/>
    <mergeCell ref="B4:D4"/>
    <mergeCell ref="F4:H4"/>
    <mergeCell ref="B5:D5"/>
    <mergeCell ref="E5:G5"/>
    <mergeCell ref="B8:E8"/>
    <mergeCell ref="F8:H8"/>
    <mergeCell ref="B9:E9"/>
    <mergeCell ref="F9:H9"/>
    <mergeCell ref="A5:A7"/>
    <mergeCell ref="A8:A9"/>
    <mergeCell ref="H6:H7"/>
    <mergeCell ref="B6:D7"/>
    <mergeCell ref="E6:G7"/>
  </mergeCells>
  <printOptions/>
  <pageMargins left="0.7" right="0.7" top="0.75" bottom="0.75" header="0.3" footer="0.3"/>
  <pageSetup fitToHeight="1" fitToWidth="1" horizontalDpi="600" verticalDpi="6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tabSelected="1" workbookViewId="0" topLeftCell="A3">
      <selection activeCell="L10" sqref="L10"/>
    </sheetView>
  </sheetViews>
  <sheetFormatPr defaultColWidth="9.00390625" defaultRowHeight="13.5"/>
  <cols>
    <col min="1" max="1" width="9.50390625" style="0" customWidth="1"/>
    <col min="2" max="2" width="34.25390625" style="0" customWidth="1"/>
    <col min="3" max="5" width="12.75390625" style="0" customWidth="1"/>
  </cols>
  <sheetData>
    <row r="1" spans="1:5" ht="15.75">
      <c r="A1" s="44" t="s">
        <v>15</v>
      </c>
      <c r="B1" s="45"/>
      <c r="C1" s="46"/>
      <c r="D1" s="46"/>
      <c r="E1" s="46"/>
    </row>
    <row r="2" spans="1:5" ht="27">
      <c r="A2" s="47" t="s">
        <v>16</v>
      </c>
      <c r="B2" s="47"/>
      <c r="C2" s="47"/>
      <c r="D2" s="47"/>
      <c r="E2" s="47"/>
    </row>
    <row r="3" spans="1:5" ht="17.25" customHeight="1">
      <c r="A3" s="48" t="s">
        <v>17</v>
      </c>
      <c r="B3" s="48"/>
      <c r="C3" s="48"/>
      <c r="D3" s="48"/>
      <c r="E3" s="48"/>
    </row>
    <row r="4" spans="1:5" ht="27.75" customHeight="1">
      <c r="A4" s="49" t="s">
        <v>18</v>
      </c>
      <c r="B4" s="49" t="s">
        <v>19</v>
      </c>
      <c r="C4" s="49" t="s">
        <v>20</v>
      </c>
      <c r="D4" s="49" t="s">
        <v>21</v>
      </c>
      <c r="E4" s="52" t="s">
        <v>5</v>
      </c>
    </row>
    <row r="5" spans="1:5" ht="27.75" customHeight="1">
      <c r="A5" s="49">
        <v>1</v>
      </c>
      <c r="B5" s="50" t="s">
        <v>22</v>
      </c>
      <c r="C5" s="51">
        <v>60.01</v>
      </c>
      <c r="D5" s="51">
        <v>60.01</v>
      </c>
      <c r="E5" s="52">
        <v>90</v>
      </c>
    </row>
    <row r="6" spans="1:5" ht="27.75" customHeight="1">
      <c r="A6" s="49">
        <v>2</v>
      </c>
      <c r="B6" s="50" t="s">
        <v>23</v>
      </c>
      <c r="C6" s="51">
        <v>118.6</v>
      </c>
      <c r="D6" s="51">
        <v>118.6</v>
      </c>
      <c r="E6" s="52">
        <v>100</v>
      </c>
    </row>
    <row r="7" spans="1:5" ht="27.75" customHeight="1">
      <c r="A7" s="49">
        <v>3</v>
      </c>
      <c r="B7" s="50" t="s">
        <v>24</v>
      </c>
      <c r="C7" s="51">
        <v>3.28</v>
      </c>
      <c r="D7" s="51">
        <v>3.28</v>
      </c>
      <c r="E7" s="52">
        <v>90</v>
      </c>
    </row>
    <row r="8" spans="1:5" ht="27.75" customHeight="1">
      <c r="A8" s="49">
        <v>4</v>
      </c>
      <c r="B8" s="50" t="s">
        <v>25</v>
      </c>
      <c r="C8" s="51">
        <v>4</v>
      </c>
      <c r="D8" s="51">
        <v>4</v>
      </c>
      <c r="E8" s="52">
        <v>90</v>
      </c>
    </row>
    <row r="9" spans="1:5" ht="27.75" customHeight="1">
      <c r="A9" s="49">
        <v>5</v>
      </c>
      <c r="B9" s="50" t="s">
        <v>24</v>
      </c>
      <c r="C9" s="51">
        <v>17.57</v>
      </c>
      <c r="D9" s="51">
        <v>17.57</v>
      </c>
      <c r="E9" s="52">
        <v>90</v>
      </c>
    </row>
    <row r="10" spans="1:5" ht="27.75" customHeight="1">
      <c r="A10" s="49">
        <v>6</v>
      </c>
      <c r="B10" s="50" t="s">
        <v>26</v>
      </c>
      <c r="C10" s="51">
        <v>4.5</v>
      </c>
      <c r="D10" s="51">
        <v>4.5</v>
      </c>
      <c r="E10" s="52">
        <v>90</v>
      </c>
    </row>
    <row r="11" spans="1:5" ht="27.75" customHeight="1">
      <c r="A11" s="49">
        <v>7</v>
      </c>
      <c r="B11" s="50" t="s">
        <v>27</v>
      </c>
      <c r="C11" s="51">
        <v>241.26</v>
      </c>
      <c r="D11" s="51">
        <v>241.26</v>
      </c>
      <c r="E11" s="52">
        <v>86</v>
      </c>
    </row>
    <row r="12" spans="1:5" ht="27.75" customHeight="1">
      <c r="A12" s="49">
        <v>8</v>
      </c>
      <c r="B12" s="50" t="s">
        <v>28</v>
      </c>
      <c r="C12" s="51">
        <v>300.9</v>
      </c>
      <c r="D12" s="51">
        <v>300.9</v>
      </c>
      <c r="E12" s="52">
        <v>90</v>
      </c>
    </row>
    <row r="13" spans="1:5" ht="27.75" customHeight="1">
      <c r="A13" s="49">
        <v>9</v>
      </c>
      <c r="B13" s="50" t="s">
        <v>29</v>
      </c>
      <c r="C13" s="51">
        <v>25.41</v>
      </c>
      <c r="D13" s="51">
        <v>25.41</v>
      </c>
      <c r="E13" s="52">
        <v>90</v>
      </c>
    </row>
    <row r="14" spans="1:5" ht="27.75" customHeight="1">
      <c r="A14" s="49">
        <v>10</v>
      </c>
      <c r="B14" s="50" t="s">
        <v>30</v>
      </c>
      <c r="C14" s="51">
        <v>98.59</v>
      </c>
      <c r="D14" s="51">
        <v>98.59</v>
      </c>
      <c r="E14" s="52">
        <v>90</v>
      </c>
    </row>
    <row r="15" spans="1:5" ht="27.75" customHeight="1">
      <c r="A15" s="49">
        <v>11</v>
      </c>
      <c r="B15" s="50" t="s">
        <v>31</v>
      </c>
      <c r="C15" s="51">
        <v>4.03</v>
      </c>
      <c r="D15" s="51">
        <v>4.03</v>
      </c>
      <c r="E15" s="52">
        <v>90</v>
      </c>
    </row>
    <row r="16" spans="1:5" ht="27.75" customHeight="1">
      <c r="A16" s="49">
        <v>12</v>
      </c>
      <c r="B16" s="50" t="s">
        <v>32</v>
      </c>
      <c r="C16" s="51">
        <v>44</v>
      </c>
      <c r="D16" s="51">
        <v>44</v>
      </c>
      <c r="E16" s="52">
        <v>90</v>
      </c>
    </row>
    <row r="17" spans="1:5" ht="27.75" customHeight="1">
      <c r="A17" s="49">
        <v>13</v>
      </c>
      <c r="B17" s="50" t="s">
        <v>33</v>
      </c>
      <c r="C17" s="51">
        <v>14.03</v>
      </c>
      <c r="D17" s="51">
        <v>14.03</v>
      </c>
      <c r="E17" s="52">
        <v>90</v>
      </c>
    </row>
    <row r="18" spans="1:5" ht="27.75" customHeight="1">
      <c r="A18" s="49">
        <v>14</v>
      </c>
      <c r="B18" s="50" t="s">
        <v>34</v>
      </c>
      <c r="C18" s="51">
        <v>16.18</v>
      </c>
      <c r="D18" s="51">
        <v>16.18</v>
      </c>
      <c r="E18" s="52">
        <v>90</v>
      </c>
    </row>
    <row r="19" spans="1:5" ht="27.75" customHeight="1">
      <c r="A19" s="49">
        <v>15</v>
      </c>
      <c r="B19" s="50" t="s">
        <v>35</v>
      </c>
      <c r="C19" s="51">
        <v>146.44</v>
      </c>
      <c r="D19" s="51">
        <v>146.44</v>
      </c>
      <c r="E19" s="52">
        <v>90</v>
      </c>
    </row>
    <row r="20" spans="1:5" ht="27.75" customHeight="1">
      <c r="A20" s="49">
        <v>16</v>
      </c>
      <c r="B20" s="50" t="s">
        <v>36</v>
      </c>
      <c r="C20" s="51">
        <v>3.5</v>
      </c>
      <c r="D20" s="51">
        <v>3.5</v>
      </c>
      <c r="E20" s="52">
        <v>90</v>
      </c>
    </row>
    <row r="21" spans="1:5" ht="27.75" customHeight="1">
      <c r="A21" s="49">
        <v>17</v>
      </c>
      <c r="B21" s="50" t="s">
        <v>37</v>
      </c>
      <c r="C21" s="51">
        <v>6</v>
      </c>
      <c r="D21" s="51">
        <v>6</v>
      </c>
      <c r="E21" s="52">
        <v>90</v>
      </c>
    </row>
    <row r="22" spans="1:5" ht="27.75" customHeight="1">
      <c r="A22" s="49">
        <v>18</v>
      </c>
      <c r="B22" s="50" t="s">
        <v>38</v>
      </c>
      <c r="C22" s="51">
        <v>15</v>
      </c>
      <c r="D22" s="51">
        <v>15</v>
      </c>
      <c r="E22" s="52">
        <v>90</v>
      </c>
    </row>
    <row r="23" spans="1:5" ht="27.75" customHeight="1">
      <c r="A23" s="49">
        <v>19</v>
      </c>
      <c r="B23" s="50" t="s">
        <v>39</v>
      </c>
      <c r="C23" s="51">
        <v>922.78</v>
      </c>
      <c r="D23" s="51">
        <v>922.78</v>
      </c>
      <c r="E23" s="52">
        <v>100</v>
      </c>
    </row>
    <row r="24" s="43" customFormat="1" ht="13.5"/>
  </sheetData>
  <sheetProtection/>
  <mergeCells count="2">
    <mergeCell ref="A2:E2"/>
    <mergeCell ref="A3:E3"/>
  </mergeCells>
  <printOptions/>
  <pageMargins left="0.7" right="0.7" top="0.75" bottom="0.75" header="0.3" footer="0.3"/>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workbookViewId="0" topLeftCell="A9">
      <selection activeCell="K10" sqref="K10"/>
    </sheetView>
  </sheetViews>
  <sheetFormatPr defaultColWidth="9.125" defaultRowHeight="13.5"/>
  <cols>
    <col min="1" max="1" width="9.50390625" style="2" customWidth="1"/>
    <col min="2" max="2" width="10.25390625" style="2" customWidth="1"/>
    <col min="3" max="3" width="9.00390625" style="2" bestFit="1" customWidth="1"/>
    <col min="4" max="5" width="10.875" style="2" customWidth="1"/>
    <col min="6" max="7" width="9.00390625" style="2" bestFit="1" customWidth="1"/>
    <col min="8" max="8" width="17.25390625" style="2" customWidth="1"/>
    <col min="9" max="16384" width="9.00390625" style="2" bestFit="1" customWidth="1"/>
  </cols>
  <sheetData>
    <row r="1" spans="1:8" ht="15.75">
      <c r="A1" s="3" t="s">
        <v>40</v>
      </c>
      <c r="B1" s="4"/>
      <c r="C1" s="4"/>
      <c r="D1" s="4"/>
      <c r="E1" s="4"/>
      <c r="F1" s="4"/>
      <c r="G1" s="4"/>
      <c r="H1" s="4"/>
    </row>
    <row r="2" spans="1:8" ht="26.25" customHeight="1">
      <c r="A2" s="5" t="s">
        <v>41</v>
      </c>
      <c r="B2" s="5"/>
      <c r="C2" s="5"/>
      <c r="D2" s="5"/>
      <c r="E2" s="5"/>
      <c r="F2" s="5"/>
      <c r="G2" s="5"/>
      <c r="H2" s="5"/>
    </row>
    <row r="3" spans="1:11" ht="17.25" customHeight="1">
      <c r="A3" s="6" t="s">
        <v>2</v>
      </c>
      <c r="B3" s="6"/>
      <c r="C3" s="6"/>
      <c r="D3" s="6"/>
      <c r="E3" s="6"/>
      <c r="F3" s="6"/>
      <c r="G3" s="6"/>
      <c r="H3" s="6"/>
      <c r="K3" s="2">
        <v>15</v>
      </c>
    </row>
    <row r="4" spans="1:8" ht="27.75" customHeight="1">
      <c r="A4" s="7" t="s">
        <v>42</v>
      </c>
      <c r="B4" s="8" t="str">
        <f>VLOOKUP(K3,'[1]自评汇总表'!$A$4:$AH$22,2,0)</f>
        <v>  村干部工资、对村民委员会转移支付等</v>
      </c>
      <c r="C4" s="9"/>
      <c r="D4" s="10"/>
      <c r="E4" s="7" t="s">
        <v>43</v>
      </c>
      <c r="F4" s="29" t="s">
        <v>44</v>
      </c>
      <c r="G4" s="30"/>
      <c r="H4" s="31"/>
    </row>
    <row r="5" spans="1:8" ht="27.75" customHeight="1">
      <c r="A5" s="7" t="s">
        <v>45</v>
      </c>
      <c r="B5" s="8" t="str">
        <f>VLOOKUP(K3,'[1]自评汇总表'!$A$4:$AH$22,4,K70)</f>
        <v>重庆市长寿区菩提街道办事处</v>
      </c>
      <c r="C5" s="9"/>
      <c r="D5" s="10"/>
      <c r="E5" s="7" t="s">
        <v>46</v>
      </c>
      <c r="F5" s="32" t="s">
        <v>47</v>
      </c>
      <c r="G5" s="33"/>
      <c r="H5" s="34"/>
    </row>
    <row r="6" spans="1:8" ht="27.75" customHeight="1">
      <c r="A6" s="11" t="s">
        <v>48</v>
      </c>
      <c r="B6" s="12" t="s">
        <v>49</v>
      </c>
      <c r="C6" s="13"/>
      <c r="D6" s="14"/>
      <c r="E6" s="12" t="s">
        <v>8</v>
      </c>
      <c r="F6" s="13"/>
      <c r="G6" s="14"/>
      <c r="H6" s="35" t="str">
        <f>"执行率"&amp;VLOOKUP(K3,'[1]自评汇总表'!$A$4:$AH$22,10,0)&amp;"%"&amp;"（B/A)"</f>
        <v>执行率100%（B/A)</v>
      </c>
    </row>
    <row r="7" spans="1:8" ht="27.75" customHeight="1">
      <c r="A7" s="15"/>
      <c r="B7" s="16" t="s">
        <v>50</v>
      </c>
      <c r="C7" s="12">
        <f>VLOOKUP(K3,'[1]自评汇总表'!$A$4:$AH$22,6,0)</f>
        <v>146.44</v>
      </c>
      <c r="D7" s="14"/>
      <c r="E7" s="16" t="s">
        <v>50</v>
      </c>
      <c r="F7" s="12">
        <f>VLOOKUP(K3,'[1]自评汇总表'!$A$4:$AH$22,8,0)</f>
        <v>146.44</v>
      </c>
      <c r="G7" s="14"/>
      <c r="H7" s="36" t="s">
        <v>51</v>
      </c>
    </row>
    <row r="8" spans="1:8" ht="27.75" customHeight="1">
      <c r="A8" s="17"/>
      <c r="B8" s="16" t="s">
        <v>52</v>
      </c>
      <c r="C8" s="12">
        <f>VLOOKUP(K3,'[1]自评汇总表'!$A$4:$AH$22,7,0)</f>
        <v>146.44</v>
      </c>
      <c r="D8" s="14"/>
      <c r="E8" s="16" t="s">
        <v>52</v>
      </c>
      <c r="F8" s="12">
        <f>VLOOKUP(K3,'[1]自评汇总表'!$A$4:$AH$22,9,0)</f>
        <v>146.44</v>
      </c>
      <c r="G8" s="14"/>
      <c r="H8" s="37">
        <f>G12</f>
        <v>90</v>
      </c>
    </row>
    <row r="9" spans="1:8" ht="27.75" customHeight="1">
      <c r="A9" s="11" t="s">
        <v>53</v>
      </c>
      <c r="B9" s="12" t="s">
        <v>11</v>
      </c>
      <c r="C9" s="13"/>
      <c r="D9" s="13"/>
      <c r="E9" s="14"/>
      <c r="F9" s="12" t="s">
        <v>54</v>
      </c>
      <c r="G9" s="13"/>
      <c r="H9" s="14"/>
    </row>
    <row r="10" spans="1:8" ht="64.5" customHeight="1">
      <c r="A10" s="17"/>
      <c r="B10" s="18" t="str">
        <f>VLOOKUP(K3,'[1]自评汇总表'!$A$4:$AH$22,11,0)</f>
        <v>目标1：及时兑现村组干部报酬，确保村居正常运转；
目标2：发放不得超范围、超标准；
目标3：合法合规使用资金。</v>
      </c>
      <c r="C10" s="19"/>
      <c r="D10" s="19"/>
      <c r="E10" s="38"/>
      <c r="F10" s="18" t="str">
        <f>VLOOKUP(K3,'[1]自评汇总表'!$A$4:$AH$22,12,0)</f>
        <v>按照文件执行到位</v>
      </c>
      <c r="G10" s="19"/>
      <c r="H10" s="38"/>
    </row>
    <row r="11" spans="1:8" ht="27.75" customHeight="1">
      <c r="A11" s="20" t="s">
        <v>55</v>
      </c>
      <c r="B11" s="11" t="s">
        <v>56</v>
      </c>
      <c r="C11" s="11" t="s">
        <v>57</v>
      </c>
      <c r="D11" s="11" t="s">
        <v>58</v>
      </c>
      <c r="E11" s="11" t="s">
        <v>59</v>
      </c>
      <c r="F11" s="11" t="s">
        <v>60</v>
      </c>
      <c r="G11" s="11" t="s">
        <v>61</v>
      </c>
      <c r="H11" s="11" t="s">
        <v>62</v>
      </c>
    </row>
    <row r="12" spans="1:8" ht="27.75" customHeight="1">
      <c r="A12" s="21"/>
      <c r="B12" s="7" t="s">
        <v>63</v>
      </c>
      <c r="C12" s="7">
        <v>100</v>
      </c>
      <c r="D12" s="7" t="s">
        <v>64</v>
      </c>
      <c r="E12" s="7" t="s">
        <v>64</v>
      </c>
      <c r="F12" s="7" t="s">
        <v>64</v>
      </c>
      <c r="G12" s="7">
        <f>SUM(G13:G25)</f>
        <v>90</v>
      </c>
      <c r="H12" s="7" t="s">
        <v>64</v>
      </c>
    </row>
    <row r="13" spans="1:8" ht="27.75" customHeight="1">
      <c r="A13" s="21"/>
      <c r="B13" s="22" t="str">
        <f>VLOOKUP(K3,'[1]自评汇总表'!$A$4:$AH$22,14,0)</f>
        <v>资金下达及时率</v>
      </c>
      <c r="C13" s="17">
        <f>VLOOKUP(K3,'[1]自评汇总表'!$A$4:$AH$22,15,0)</f>
        <v>30</v>
      </c>
      <c r="D13" s="17">
        <f>VLOOKUP(K3,'[1]自评汇总表'!$A$4:$AH$22,16,0)</f>
        <v>100</v>
      </c>
      <c r="E13" s="17">
        <v>20</v>
      </c>
      <c r="F13" s="39"/>
      <c r="G13" s="17">
        <v>20</v>
      </c>
      <c r="H13" s="39"/>
    </row>
    <row r="14" spans="1:8" ht="27.75" customHeight="1">
      <c r="A14" s="21"/>
      <c r="B14" s="23" t="str">
        <f>VLOOKUP(K3,'[1]自评汇总表'!$A$4:$AH$22,18,0)</f>
        <v>资金使用合规</v>
      </c>
      <c r="C14" s="7">
        <f>VLOOKUP(K3,'[1]自评汇总表'!$A$4:$AH$22,19,0)</f>
        <v>20</v>
      </c>
      <c r="D14" s="7">
        <f>VLOOKUP(K3,'[1]自评汇总表'!$A$4:$AH$22,20,0)</f>
        <v>100</v>
      </c>
      <c r="E14" s="7">
        <v>20</v>
      </c>
      <c r="F14" s="16"/>
      <c r="G14" s="17">
        <f>E14</f>
        <v>20</v>
      </c>
      <c r="H14" s="16"/>
    </row>
    <row r="15" spans="1:8" ht="27.75" customHeight="1">
      <c r="A15" s="21"/>
      <c r="B15" s="23" t="str">
        <f>VLOOKUP(K3,'[1]自评汇总表'!$A$4:$AH$22,22,0)</f>
        <v>激发干部积极性</v>
      </c>
      <c r="C15" s="7">
        <f>VLOOKUP(K3,'[1]自评汇总表'!$A$4:$AH$22,23,0)</f>
        <v>30</v>
      </c>
      <c r="D15" s="7">
        <f>VLOOKUP(K3,'[1]自评汇总表'!$A$4:$AH$22,24,0)</f>
        <v>100</v>
      </c>
      <c r="E15" s="7">
        <f>VLOOKUP(K3,'[1]自评汇总表'!$A$4:$AH$22,25,0)</f>
        <v>30</v>
      </c>
      <c r="F15" s="16"/>
      <c r="G15" s="17">
        <f>E15</f>
        <v>30</v>
      </c>
      <c r="H15" s="16"/>
    </row>
    <row r="16" spans="1:8" ht="27.75" customHeight="1">
      <c r="A16" s="21"/>
      <c r="B16" s="23" t="str">
        <f>VLOOKUP(K3,'[1]自评汇总表'!$A$4:$AH$22,26,0)</f>
        <v>群众满意度</v>
      </c>
      <c r="C16" s="7">
        <f>VLOOKUP(K3,'[1]自评汇总表'!$A$4:$AH$22,27,0)</f>
        <v>20</v>
      </c>
      <c r="D16" s="7">
        <f>VLOOKUP(K3,'[1]自评汇总表'!$A$4:$AH$22,28,0)</f>
        <v>100</v>
      </c>
      <c r="E16" s="7">
        <f>VLOOKUP(K3,'[1]自评汇总表'!$A$4:$AH$22,29,0)</f>
        <v>20</v>
      </c>
      <c r="F16" s="16"/>
      <c r="G16" s="17">
        <f>E16</f>
        <v>20</v>
      </c>
      <c r="H16" s="16"/>
    </row>
    <row r="17" spans="1:8" ht="27.75" customHeight="1">
      <c r="A17" s="21"/>
      <c r="B17" s="23">
        <f>VLOOKUP(K3,'[1]自评汇总表'!$A$4:$AH$22,30,0)</f>
        <v>0</v>
      </c>
      <c r="C17" s="23">
        <f>VLOOKUP(K3,'[1]自评汇总表'!$A$4:$AH$22,31,0)</f>
        <v>0</v>
      </c>
      <c r="D17" s="7">
        <f>VLOOKUP(K3,'[1]自评汇总表'!$A$4:$AH$22,32,0)</f>
        <v>0</v>
      </c>
      <c r="E17" s="7">
        <f>VLOOKUP(K3,'[1]自评汇总表'!$A$4:$AH$22,33,0)</f>
        <v>0</v>
      </c>
      <c r="F17" s="16"/>
      <c r="G17" s="17">
        <f>E17</f>
        <v>0</v>
      </c>
      <c r="H17" s="16"/>
    </row>
    <row r="18" spans="1:8" ht="27.75" customHeight="1">
      <c r="A18" s="21"/>
      <c r="B18" s="16"/>
      <c r="C18" s="16"/>
      <c r="D18" s="16"/>
      <c r="E18" s="7"/>
      <c r="F18" s="16"/>
      <c r="G18" s="16"/>
      <c r="H18" s="16"/>
    </row>
    <row r="19" spans="1:8" ht="27.75" customHeight="1">
      <c r="A19" s="21"/>
      <c r="B19" s="16"/>
      <c r="C19" s="16"/>
      <c r="D19" s="16"/>
      <c r="E19" s="7"/>
      <c r="F19" s="16"/>
      <c r="G19" s="16"/>
      <c r="H19" s="16"/>
    </row>
    <row r="20" spans="1:8" ht="27.75" customHeight="1">
      <c r="A20" s="21"/>
      <c r="B20" s="16"/>
      <c r="C20" s="16"/>
      <c r="D20" s="16"/>
      <c r="E20" s="7"/>
      <c r="F20" s="16"/>
      <c r="G20" s="16"/>
      <c r="H20" s="16"/>
    </row>
    <row r="21" spans="1:8" ht="27.75" customHeight="1">
      <c r="A21" s="21"/>
      <c r="B21" s="16"/>
      <c r="C21" s="16"/>
      <c r="D21" s="16"/>
      <c r="E21" s="7"/>
      <c r="F21" s="16"/>
      <c r="G21" s="16"/>
      <c r="H21" s="16"/>
    </row>
    <row r="22" spans="1:8" ht="27.75" customHeight="1">
      <c r="A22" s="21"/>
      <c r="B22" s="16"/>
      <c r="C22" s="16"/>
      <c r="D22" s="16"/>
      <c r="E22" s="7"/>
      <c r="F22" s="16"/>
      <c r="G22" s="16"/>
      <c r="H22" s="16"/>
    </row>
    <row r="23" spans="1:8" ht="27.75" customHeight="1">
      <c r="A23" s="21"/>
      <c r="B23" s="16"/>
      <c r="C23" s="16"/>
      <c r="D23" s="16"/>
      <c r="E23" s="7"/>
      <c r="F23" s="16"/>
      <c r="G23" s="16"/>
      <c r="H23" s="16"/>
    </row>
    <row r="24" spans="1:8" ht="27.75" customHeight="1">
      <c r="A24" s="21"/>
      <c r="B24" s="16"/>
      <c r="C24" s="16"/>
      <c r="D24" s="16"/>
      <c r="E24" s="7"/>
      <c r="F24" s="16"/>
      <c r="G24" s="16"/>
      <c r="H24" s="16"/>
    </row>
    <row r="25" spans="1:8" ht="27.75" customHeight="1">
      <c r="A25" s="24"/>
      <c r="B25" s="16"/>
      <c r="C25" s="16"/>
      <c r="D25" s="16"/>
      <c r="E25" s="7"/>
      <c r="F25" s="16"/>
      <c r="G25" s="16"/>
      <c r="H25" s="16"/>
    </row>
    <row r="26" spans="1:8" ht="37.5" customHeight="1">
      <c r="A26" s="25" t="s">
        <v>65</v>
      </c>
      <c r="B26" s="26" t="s">
        <v>66</v>
      </c>
      <c r="C26" s="27"/>
      <c r="D26" s="28"/>
      <c r="E26" s="40"/>
      <c r="F26" s="41"/>
      <c r="G26" s="41"/>
      <c r="H26" s="42"/>
    </row>
    <row r="27" s="1" customFormat="1" ht="13.5">
      <c r="A27" s="1" t="s">
        <v>67</v>
      </c>
    </row>
  </sheetData>
  <sheetProtection/>
  <mergeCells count="21">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s>
  <printOptions/>
  <pageMargins left="0.7" right="0.7" top="0.75" bottom="0.75" header="0.3" footer="0.3"/>
  <pageSetup fitToHeight="1" fitToWidth="1" horizontalDpi="600" verticalDpi="600" orientation="portrait" paperSize="9" scale="96"/>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guest</cp:lastModifiedBy>
  <cp:lastPrinted>2019-09-12T19:19:53Z</cp:lastPrinted>
  <dcterms:created xsi:type="dcterms:W3CDTF">2018-02-08T16:47:21Z</dcterms:created>
  <dcterms:modified xsi:type="dcterms:W3CDTF">2023-03-10T17:29:45Z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